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0"/>
  </bookViews>
  <sheets>
    <sheet name="Notes" sheetId="1" r:id="rId1"/>
    <sheet name="Cashflow" sheetId="2" r:id="rId2"/>
    <sheet name="Equity" sheetId="3" r:id="rId3"/>
    <sheet name="BS " sheetId="4" r:id="rId4"/>
    <sheet name="P&amp;L" sheetId="5" r:id="rId5"/>
  </sheets>
  <definedNames>
    <definedName name="_xlnm.Print_Area" localSheetId="3">'BS '!$A$1:$E$67</definedName>
    <definedName name="_xlnm.Print_Area" localSheetId="1">'Cashflow'!$A$1:$J$81</definedName>
    <definedName name="_xlnm.Print_Area" localSheetId="2">'Equity'!$B$1:$K$38</definedName>
    <definedName name="_xlnm.Print_Area" localSheetId="0">'Notes'!$A$1:$I$277</definedName>
    <definedName name="_xlnm.Print_Area" localSheetId="4">'P&amp;L'!$A$1:$H$54</definedName>
  </definedNames>
  <calcPr fullCalcOnLoad="1"/>
</workbook>
</file>

<file path=xl/sharedStrings.xml><?xml version="1.0" encoding="utf-8"?>
<sst xmlns="http://schemas.openxmlformats.org/spreadsheetml/2006/main" count="403" uniqueCount="279">
  <si>
    <t xml:space="preserve">    Hire purchase interest</t>
  </si>
  <si>
    <t>Cash generated from operations</t>
  </si>
  <si>
    <t>Amount due to Directors (Note 1)</t>
  </si>
  <si>
    <t>Note 1: Amount due to Directors consists of Advances from Directors, Directors' fee and Directors' other emoluments.</t>
  </si>
  <si>
    <t>NET DECREASE IN CASH AND CASH EQUIVALENTS</t>
  </si>
  <si>
    <t>Term Loans</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</si>
  <si>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</si>
  <si>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</si>
  <si>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</si>
  <si>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</si>
  <si>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</si>
  <si>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</si>
  <si>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</si>
  <si>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</si>
  <si>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</si>
  <si>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</si>
  <si>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</si>
  <si>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</si>
  <si>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</si>
  <si>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</si>
  <si>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</si>
  <si>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</si>
  <si>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</si>
  <si>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</si>
  <si>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</si>
  <si>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</si>
  <si>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Current</t>
  </si>
  <si>
    <t xml:space="preserve">Preceding </t>
  </si>
  <si>
    <t xml:space="preserve">Year </t>
  </si>
  <si>
    <t>Quarter</t>
  </si>
  <si>
    <t>To date</t>
  </si>
  <si>
    <t xml:space="preserve">Corresponding </t>
  </si>
  <si>
    <t>RM'000</t>
  </si>
  <si>
    <t>Deferred Taxation</t>
  </si>
  <si>
    <t>Sale of Unquoted Investments and/or Properties</t>
  </si>
  <si>
    <t>Quoted Securities</t>
  </si>
  <si>
    <t>a.</t>
  </si>
  <si>
    <t>b.</t>
  </si>
  <si>
    <t>Status of Corporate Proposals Announced</t>
  </si>
  <si>
    <t>Borrowings and Debt Securities</t>
  </si>
  <si>
    <t xml:space="preserve">Short Term Borrowings </t>
  </si>
  <si>
    <t xml:space="preserve">Long Term Borrowings </t>
  </si>
  <si>
    <t>Total</t>
  </si>
  <si>
    <t>Off Balance Sheet Financial Instruments</t>
  </si>
  <si>
    <t xml:space="preserve">Material Litigation </t>
  </si>
  <si>
    <t>Basic earnings per share (sen)</t>
  </si>
  <si>
    <t>These figures have not been audited</t>
  </si>
  <si>
    <t>Master</t>
  </si>
  <si>
    <t>ADJUSTMENTS</t>
  </si>
  <si>
    <t>CASH FLOW FROM OPERATING ACTIVITIES</t>
  </si>
  <si>
    <t>Profit before taxation</t>
  </si>
  <si>
    <t>Adjustments for:</t>
  </si>
  <si>
    <t xml:space="preserve">    Depreciation of property, plant &amp; equipment</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</si>
  <si>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</si>
  <si>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</si>
  <si>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</si>
  <si>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</si>
  <si>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</si>
  <si>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</si>
  <si>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</si>
  <si>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</si>
  <si>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</si>
  <si>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</si>
  <si>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</si>
  <si>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</si>
  <si>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 xml:space="preserve">Share </t>
  </si>
  <si>
    <t xml:space="preserve">Retained </t>
  </si>
  <si>
    <t>Capital</t>
  </si>
  <si>
    <t>Premium</t>
  </si>
  <si>
    <t>Profits</t>
  </si>
  <si>
    <t>These figures have not been audited.</t>
  </si>
  <si>
    <t>AS AT END OF</t>
  </si>
  <si>
    <t>CURRENT</t>
  </si>
  <si>
    <t>PRECEDING</t>
  </si>
  <si>
    <t>QUARTER</t>
  </si>
  <si>
    <t>FINANCIAL</t>
  </si>
  <si>
    <t>YEAR END</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</si>
  <si>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</si>
  <si>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</si>
  <si>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</si>
  <si>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</si>
  <si>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</si>
  <si>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</si>
  <si>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</si>
  <si>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</si>
  <si>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</si>
  <si>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Provision for Taxation</t>
  </si>
  <si>
    <t xml:space="preserve">Net Current Assets </t>
  </si>
  <si>
    <t>SHARE CAPITAL</t>
  </si>
  <si>
    <t>SHARE PREMIUM</t>
  </si>
  <si>
    <t>RETAINED PROFITS</t>
  </si>
  <si>
    <t>SHAREHOLDERS' FUND</t>
  </si>
  <si>
    <t>MINORITY INTERESTS</t>
  </si>
  <si>
    <t>DEFERRED AND LONG TERM LIABILITIES</t>
  </si>
  <si>
    <t>Long Term Borrowings</t>
  </si>
  <si>
    <t>Net Tangible Assets Per Share (RM)</t>
  </si>
  <si>
    <t>INDIVIDUAL QUARTER</t>
  </si>
  <si>
    <t>CUMULATIVE QUARTER</t>
  </si>
  <si>
    <t>CORRESPONDING</t>
  </si>
  <si>
    <t>YEAR TO DATE</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</si>
  <si>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</si>
  <si>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</si>
  <si>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</si>
  <si>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</si>
  <si>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</si>
  <si>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</si>
  <si>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</si>
  <si>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</si>
  <si>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</si>
  <si>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</si>
  <si>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</si>
  <si>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</si>
  <si>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</si>
  <si>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</si>
  <si>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</si>
  <si>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</si>
  <si>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</si>
  <si>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</si>
  <si>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</si>
  <si>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</si>
  <si>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</si>
  <si>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</si>
  <si>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</si>
  <si>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</si>
  <si>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</si>
  <si>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</si>
  <si>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</si>
  <si>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</si>
  <si>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</si>
  <si>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</si>
  <si>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</si>
  <si>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</si>
  <si>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</si>
  <si>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</si>
  <si>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</si>
  <si>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r>
      <t xml:space="preserve">Poh Kong Holdings Berhad </t>
    </r>
    <r>
      <rPr>
        <b/>
        <sz val="10"/>
        <rFont val="Times New Roman"/>
        <family val="1"/>
      </rPr>
      <t>(Company No : 586139-K)</t>
    </r>
  </si>
  <si>
    <t>Current Year Prospects</t>
  </si>
  <si>
    <t>Profit Forecast</t>
  </si>
  <si>
    <t>ICULS</t>
  </si>
  <si>
    <t>Tax recoverable</t>
  </si>
  <si>
    <t>Fixed Deposit with licensed banks</t>
  </si>
  <si>
    <t>INTANGIBLE ASSETS</t>
  </si>
  <si>
    <t>Trade receivables</t>
  </si>
  <si>
    <t>Other receivables, deposits and prepayment</t>
  </si>
  <si>
    <t>Trade payables</t>
  </si>
  <si>
    <t>Other payables and accruals</t>
  </si>
  <si>
    <t>Hire purchase interest paid</t>
  </si>
  <si>
    <t>Interest paid</t>
  </si>
  <si>
    <t>Net cash used in investing activities</t>
  </si>
  <si>
    <t>Business segments:</t>
  </si>
  <si>
    <t>Manufacturing:</t>
  </si>
  <si>
    <t>Trading:</t>
  </si>
  <si>
    <t>Others:</t>
  </si>
  <si>
    <t>Division</t>
  </si>
  <si>
    <t>Others</t>
  </si>
  <si>
    <t>Pre-acquisition profit</t>
  </si>
  <si>
    <t>*</t>
  </si>
  <si>
    <t>Other Bank Borrowings</t>
  </si>
  <si>
    <t>Inter-segment Revenue</t>
  </si>
  <si>
    <t>Total Revenue</t>
  </si>
  <si>
    <t>Group</t>
  </si>
  <si>
    <t>DEFERRED TAX ASSETS</t>
  </si>
  <si>
    <t>Segment information is presented in respect of the Group's business segments.</t>
  </si>
  <si>
    <t>Issuance of Shares</t>
  </si>
  <si>
    <t>Listing Expenses</t>
  </si>
  <si>
    <t xml:space="preserve">Profit for the period </t>
  </si>
  <si>
    <t>Elimination</t>
  </si>
  <si>
    <t xml:space="preserve">      Cumulative Quarter</t>
  </si>
  <si>
    <t xml:space="preserve">    Pre-acquisition profit</t>
  </si>
  <si>
    <t>Tax paid</t>
  </si>
  <si>
    <t>Acquisition of subsidiary companies</t>
  </si>
  <si>
    <t>Issuance of shares</t>
  </si>
  <si>
    <t>Listing expenses</t>
  </si>
  <si>
    <t>Issuance of ICULS</t>
  </si>
  <si>
    <t>N/A</t>
  </si>
  <si>
    <t xml:space="preserve"> - diluted (sen)</t>
  </si>
  <si>
    <r>
      <t xml:space="preserve">Earnings per share          </t>
    </r>
    <r>
      <rPr>
        <i/>
        <sz val="11"/>
        <rFont val="Times New Roman"/>
        <family val="1"/>
      </rPr>
      <t xml:space="preserve"> </t>
    </r>
  </si>
  <si>
    <t>Note: * denotes for RM 2.00</t>
  </si>
  <si>
    <t>Income taxation</t>
  </si>
  <si>
    <t>- Secured</t>
  </si>
  <si>
    <t>- Unsecured</t>
  </si>
  <si>
    <t>There were no material changes in the estimates used for the preparation of interim financial report.</t>
  </si>
  <si>
    <t>Manufacturer &amp;  dealer of jewelleries, precious stones and gold ornaments</t>
  </si>
  <si>
    <t>Suppliers and retailers of gold ornaments, jewelleries and precious stones</t>
  </si>
  <si>
    <t>There were no subsequent material events as at the date of this quarterly report.</t>
  </si>
  <si>
    <t>Comparison with Preceding Quarter's Results</t>
  </si>
  <si>
    <t>There were no sale of unquoted investments or properties for the current quarter and financial year to- date.</t>
  </si>
  <si>
    <t>There were no purchases or disposals of quoted securities for the current quarter and financial year to-date.</t>
  </si>
  <si>
    <t>There were no investments in quoted securities for the current quarter and financial year to-date.</t>
  </si>
  <si>
    <t>Basic earnings per share is calculated by dividing the profit attributable to shareholders by the weighted average number of ordinary shares in issue during the financial period.</t>
  </si>
  <si>
    <t xml:space="preserve">Profit attributable to shareholders </t>
  </si>
  <si>
    <t xml:space="preserve">  ordinary shares in issue</t>
  </si>
  <si>
    <t>Diluted earnings per share is calculated by dividing the profit attributable to shareholders after incorporating the savings on ICULS interest net of tax, by the weighted average number of ordinary shares in issue during the financial period adjusted to assume conversion of ICULS.</t>
  </si>
  <si>
    <t xml:space="preserve">B. </t>
  </si>
  <si>
    <t xml:space="preserve">A. </t>
  </si>
  <si>
    <t>NOTES TO THE INTERIM FINANCIAL REPORT</t>
  </si>
  <si>
    <t>Weighted average number of  ordinary shares in issue</t>
  </si>
  <si>
    <t>Adjusted profit attributable to shareholders</t>
  </si>
  <si>
    <t xml:space="preserve">Adjusted weighted average number of ordinary </t>
  </si>
  <si>
    <t>At 1 August 2003</t>
  </si>
  <si>
    <t>Other than as disclosed in the Second Quarterly Report, there were no unusual and extraordinary items for the current interim period and financial year to date.</t>
  </si>
  <si>
    <t>Purchase of Machinery</t>
  </si>
  <si>
    <t>Working Capital</t>
  </si>
  <si>
    <t>Acquisition of 55% equity interest in PKJM</t>
  </si>
  <si>
    <t>Expansion</t>
  </si>
  <si>
    <t xml:space="preserve">    Amortisation of goodwill</t>
  </si>
  <si>
    <t xml:space="preserve">    Impairment of property, plant and equipment</t>
  </si>
  <si>
    <t xml:space="preserve">    Gain on disposal of property, plant and equipment</t>
  </si>
  <si>
    <t xml:space="preserve">    Property, plant and equipment written off</t>
  </si>
  <si>
    <t xml:space="preserve">    Interest income</t>
  </si>
  <si>
    <t>Customers' deposits</t>
  </si>
  <si>
    <t>Fixed deposits</t>
  </si>
  <si>
    <t>Proceed from disposal of property, plant and equipment</t>
  </si>
  <si>
    <t>Interest received</t>
  </si>
  <si>
    <t>Loans raised</t>
  </si>
  <si>
    <t>Repayment of term loan</t>
  </si>
  <si>
    <t>Repayment to lease creditors</t>
  </si>
  <si>
    <t>Repayment to hire purchase creditors</t>
  </si>
  <si>
    <t>On 14 February 2004, the Company has subscribed for an additional 99,998 ordinary shares of RM 1.00 each in the capital of Poh Kong Jewellers (Franchise) Sdn Bhd, which is a wholly owned subsidiary of the Company, for a total cash consideration of RM 99,998.00 only.</t>
  </si>
  <si>
    <t>Operating Expenses</t>
  </si>
  <si>
    <t>Save as disclosed above, there were no issuance and repayment of debt and equity securities, share buy-back, share cancellations, shares held as treasury shares and resale of treasury shares for the current financial year to-date.</t>
  </si>
  <si>
    <t>Profit Forecast for financial year ending 31 July 2004 has been published in the Prospectus dated 30 January 2004.</t>
  </si>
  <si>
    <t>Customer Deposits</t>
  </si>
  <si>
    <t>Approved</t>
  </si>
  <si>
    <t>Utilized</t>
  </si>
  <si>
    <t>Balance</t>
  </si>
  <si>
    <t>Other than as disclosed in the Second Quarterly Report, there were no material litigation as at the date of this quarterly report and the financial year to-date.</t>
  </si>
  <si>
    <t>CONDENSED UNAUDITED CONSOLIDATED INCOME STATEMENTS</t>
  </si>
  <si>
    <t xml:space="preserve">QUARTERLY REPORT ON UNAUDITED CONSOLIDATED RESULTS </t>
  </si>
  <si>
    <t>QUARTERLY REPORT ON UNAUDITED CONSOLIDATED RESULTS</t>
  </si>
  <si>
    <t>CONDENSED UNAUDITED CONSOLIDATED BALANCE SHEETS</t>
  </si>
  <si>
    <t>CONDENSED UNAUDITED CONSOLIDATED CASH FLOW STATEMENT</t>
  </si>
  <si>
    <t>CONDENSED UNAUDITED CONSOLIDATED STATEMENT OF CHANGES IN EQUITY</t>
  </si>
  <si>
    <t>ADDITIONAL INFORMATION REQUIRED BY BURSA MALAYSIA SECURITIES BERHAD LISTING REQUIREMENTS</t>
  </si>
  <si>
    <t>OTHER RESERVE</t>
  </si>
  <si>
    <t>Other</t>
  </si>
  <si>
    <t>Reserve</t>
  </si>
  <si>
    <t>Arising from issuance of ICULS</t>
  </si>
  <si>
    <t>The same accounting policies and methods of computation are followed in the quarterly unaudited financial statements as compared with the annual audited financial statements for the year ended 31 July 2003.</t>
  </si>
  <si>
    <t>The audit  report of the preceding annual audited financial statements of the Company were reported without any qualification. No Group level annual audited consolidated financial statements were reported as the Group only existed on 13 January 2004.</t>
  </si>
  <si>
    <t>Note A2</t>
  </si>
  <si>
    <t>Advances from Directors (Note**)</t>
  </si>
  <si>
    <t>Note** The amount due are unsecured and without any fixed term of repayment</t>
  </si>
  <si>
    <t>The interim financial report has been prepared in accordance with MASB 26 Interim Financial Reporting and Chapter 9 part K of the Listing Requirements of Bursa Malaysia Securities Berhad, and should be read in conjunction with the Prospectus dated 30 January 2004.</t>
  </si>
  <si>
    <t>(The Condensed Unaudited Consolidated Balance Sheets should be read in conjunction with the Prospectus dated 30 January 2004)</t>
  </si>
  <si>
    <t>(The Condensed Unaudited Consolidated Statement of Changes in Equity should be read in conjunction with the Prospectus dated 30 January 2004)</t>
  </si>
  <si>
    <t>(The Condensed Unaudited Consolidated Cash Flow Statement should be read in conjunction with the Prospectus dated 30 January 2004)</t>
  </si>
  <si>
    <t>(The Condensed Unaudited Consolidated Income Statements should be read in conjunction with the Prospectus dated 30 January 2004)</t>
  </si>
  <si>
    <t>31.7.2004</t>
  </si>
  <si>
    <t>As at 31 July 2004, the status of the utilization of proceeds raised from the Public Issue pursuant to the listing of the Company on Main Board of Bursa Malaysia Securities Berhad amounting to RM 31.328 million as follows:-</t>
  </si>
  <si>
    <t>FOR THE FOURTH FINANCIAL QUARTER ENDED 31 JULY 2004</t>
  </si>
  <si>
    <t>Proposed Dividend to MI</t>
  </si>
  <si>
    <t>Proposed Dividend distribute to MI</t>
  </si>
  <si>
    <t xml:space="preserve">    Provision for doubtful debts</t>
  </si>
  <si>
    <t>At 31 July 2004</t>
  </si>
  <si>
    <t>Dated:  27 September 2004</t>
  </si>
  <si>
    <t>As at 31 July 2004, RM37,688,840 nominal value of Irredeemable Convertible Unsecured Loan Stock ("ICULS") had been converted into 23,555,525 ordinary shares at the conversion price of RM1.60. The cumulative paid-up capital and ICULS as at 31 July 2004 was RM87,555,525 and RM47,500,534 respectively.</t>
  </si>
  <si>
    <t xml:space="preserve">The revenue of the Group in fourth quarter has decreased as compared to previous quarter as it was a low peak season for jewellery </t>
  </si>
  <si>
    <t>trade.</t>
  </si>
  <si>
    <t>Investment holding</t>
  </si>
  <si>
    <t xml:space="preserve">The Group recorded a revenue of RM77.076 million and profit before taxation of RM5.609 million in the fourth quarter.  </t>
  </si>
  <si>
    <t>For the quarter under review, the Group reported a revenue of RM77.076 million, or 3.28% decrease as compared to the preceding quarter's revenue.  The Group reported a profit before tax of RM5.609 million, or 4.59% decrease as compared to the preceding quarter's profit before tax.  The decrease in turnover and profit before tax was due to a low peak season for jewellery trade.</t>
  </si>
  <si>
    <t xml:space="preserve">The high effective tax rate for the Group is principally due to certain expenses disallowed for tax purposes. </t>
  </si>
  <si>
    <t>The Group's borrowings (all denominated in Malaysian Currency) as at 31 July 2004 are as follows:-</t>
  </si>
  <si>
    <t>Hire Purchase and Lease Creditors</t>
  </si>
  <si>
    <t>There were no financial instruments with off balance sheet risk as at the date of this quarterly report and financial year to-date.</t>
  </si>
  <si>
    <t>Net cash used in operating activities</t>
  </si>
  <si>
    <t>Net cash generated from financing activities</t>
  </si>
  <si>
    <t>There were no changes in the composition of the Group for the current quarter and financial year to date including business combination, acquisition or disposal of subsidiaries and long term investment, restructuring or discontinuing of operations except for the following:-</t>
  </si>
  <si>
    <t>Barring unforeseen circumstances, the Board expects the performance of the Group to remain satisfactory for the financial year ended 31 July 2005.</t>
  </si>
  <si>
    <t>There was no dividend paid in the quarter under review and financial year to-date.</t>
  </si>
  <si>
    <t>Other than disclosed in the Second Quarterly Report, there were no changes to the valuation of Property, Plant &amp; Equipment in the current interim quarter and financial year to date.</t>
  </si>
  <si>
    <t>The Group has given corporate guarantee amounting to RM86,352,000 to banks for credit facilities granted to subsidiaries during the financial year to date.</t>
  </si>
  <si>
    <t>The year to-date cumulative quarter for the period ended 31 July 2004, the Group recorded a revenue of RM328.398 million, or 3.26% decrease as compared to the forecasted revenue as the contribution of the new outlets did not fully materialise. The Group reported a profit before taxation of  RM25.139 million, or 1.24% increase as compared to the forecasted profit before taxation was due to an on-goiong effort at improving product and service quality.</t>
  </si>
  <si>
    <t>The Board proposed to declare a final dividend of 5 sen per ordinary share less income tax of 28% in respect of the financial year ended 31 July 2004 (2003 : Nil). The proposed dividend will subject to shareholders' approval at the forthcoming Annual General Meeting to be held on a date to be announced later. The date for book closure of the Record of Depositors for determining dividend entitlements and the date of payment will be announced at a later date.</t>
  </si>
  <si>
    <t>DATO' CHOON YEE SEIONG</t>
  </si>
  <si>
    <t>Executive Chairman / Group Managing Director</t>
  </si>
  <si>
    <t>For the current financial year, the Group managed to record satisfactory results and registered a slightly better profit before taxation due to an on-going effort at improving product and service quality.</t>
  </si>
  <si>
    <r>
      <t>On 31 July 2004, the Company has subscribed for an additional 1,000,000 ordinary shares of RM 1.00 each in the capital of Poh Kong Jewellers (M) Sdn. Bhd. (</t>
    </r>
    <r>
      <rPr>
        <i/>
        <sz val="10"/>
        <rFont val="Times New Roman"/>
        <family val="1"/>
      </rPr>
      <t xml:space="preserve">formerly known as Poh Kong Jewellers (Teluk Intan) Sdn Bhd </t>
    </r>
    <r>
      <rPr>
        <sz val="10"/>
        <rFont val="Times New Roman"/>
        <family val="1"/>
      </rPr>
      <t xml:space="preserve"> and</t>
    </r>
    <r>
      <rPr>
        <i/>
        <sz val="10"/>
        <rFont val="Times New Roman"/>
        <family val="1"/>
      </rPr>
      <t xml:space="preserve"> Poh Kong Jewellers (Terminal 1,Seremban) Sdn Bhd),</t>
    </r>
    <r>
      <rPr>
        <sz val="10"/>
        <rFont val="Times New Roman"/>
        <family val="1"/>
      </rPr>
      <t xml:space="preserve"> which is a subsidiary of the Company, for a total cash consideration of RM1,000,000.00 only.</t>
    </r>
  </si>
</sst>
</file>

<file path=xl/styles.xml><?xml version="1.0" encoding="utf-8"?>
<styleSheet xmlns="http://schemas.openxmlformats.org/spreadsheetml/2006/main">
  <numFmts count="63">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quot;£&quot;* #,##0_-;\-&quot;£&quot;* #,##0_-;_-&quot;£&quot;* &quot;-&quot;_-;_-@_-"/>
    <numFmt numFmtId="187" formatCode="_-&quot;£&quot;* #,##0.00_-;\-&quot;£&quot;* #,##0.00_-;_-&quot;£&quot;* &quot;-&quot;??_-;_-@_-"/>
    <numFmt numFmtId="188" formatCode="_-* #,##0_-;\-* #,##0_-;_-* &quot;-&quot;??_-;_-@_-"/>
    <numFmt numFmtId="189" formatCode="00000"/>
    <numFmt numFmtId="190" formatCode="_(* #,##0_);_(* \(#,##0\);_(* &quot;-&quot;??_);_(@_)"/>
    <numFmt numFmtId="191" formatCode="#,##0.00000"/>
    <numFmt numFmtId="192" formatCode="#,##0.000000"/>
    <numFmt numFmtId="193" formatCode="mm/dd/yy"/>
    <numFmt numFmtId="194" formatCode="_-* #,##0.0_-;\-* #,##0.0_-;_-* &quot;-&quot;??_-;_-@_-"/>
    <numFmt numFmtId="195" formatCode="_ * #,##0_ ;_ * \-#,##0_ ;_ * &quot;-&quot;??_ ;_ @_ "/>
    <numFmt numFmtId="196" formatCode="0.00_);\(0.00\)"/>
    <numFmt numFmtId="197" formatCode="_-* #,##0.00000_-;\-* #,##0.00000_-;_-* &quot;-&quot;??_-;_-@_-"/>
    <numFmt numFmtId="198" formatCode="#,##0.000_);[Red]\(#,##0.000\)"/>
    <numFmt numFmtId="199" formatCode="_(* #,##0.000_);_(* \(#,##0.000\);_(* &quot;-&quot;??_);_(@_)"/>
    <numFmt numFmtId="200" formatCode="0_);\(0\)"/>
    <numFmt numFmtId="201" formatCode="_(* #,##0.0000_);_(* \(#,##0.0000\);_(* &quot;-&quot;??_);_(@_)"/>
    <numFmt numFmtId="202" formatCode="_(* #,##0.00000_);_(* \(#,##0.00000\);_(* &quot;-&quot;??_);_(@_)"/>
    <numFmt numFmtId="203" formatCode="_(* #,##0.000000_);_(* \(#,##0.000000\);_(* &quot;-&quot;??_);_(@_)"/>
    <numFmt numFmtId="204" formatCode="_(* #,##0.0000000_);_(* \(#,##0.0000000\);_(* &quot;-&quot;??_);_(@_)"/>
    <numFmt numFmtId="205" formatCode="_(* #,##0.00000000_);_(* \(#,##0.00000000\);_(* &quot;-&quot;??_);_(@_)"/>
    <numFmt numFmtId="206" formatCode="_(* #,##0.000000000_);_(* \(#,##0.000000000\);_(* &quot;-&quot;??_);_(@_)"/>
    <numFmt numFmtId="207" formatCode="_(* #,##0.0000000000_);_(* \(#,##0.0000000000\);_(* &quot;-&quot;??_);_(@_)"/>
    <numFmt numFmtId="208" formatCode="_(* #,##0.000000000000_);_(* \(#,##0.000000000000\);_(* &quot;-&quot;??_);_(@_)"/>
    <numFmt numFmtId="209" formatCode="_(* #,##0.00000000000000_);_(* \(#,##0.00000000000000\);_(* &quot;-&quot;??_);_(@_)"/>
    <numFmt numFmtId="210" formatCode="_(* #,##0.0_);_(* \(#,##0.0\);_(* &quot;-&quot;??_);_(@_)"/>
    <numFmt numFmtId="211" formatCode="#,##0.0_);\(#,##0.0\)"/>
    <numFmt numFmtId="212" formatCode="#,##0.0_);[Red]\(#,##0.0\)"/>
    <numFmt numFmtId="213" formatCode="_(* #,##0.00000000000_);_(* \(#,##0.00000000000\);_(* &quot;-&quot;??_);_(@_)"/>
    <numFmt numFmtId="214" formatCode="_-* #,##0.000_-;\-* #,##0.000_-;_-* &quot;-&quot;??_-;_-@_-"/>
    <numFmt numFmtId="215" formatCode="_(* #,##0.0_);_(* \(#,##0.0\);_(* &quot;-&quot;?_);_(@_)"/>
    <numFmt numFmtId="216" formatCode="_(* #,##0.000_);_(* \(#,##0.000\);_(* &quot;-&quot;???_);_(@_)"/>
    <numFmt numFmtId="217" formatCode="_(* #,##0.00000_);_(* \(#,##0.00000\);_(* &quot;-&quot;?????_);_(@_)"/>
    <numFmt numFmtId="218" formatCode="_(* #,##0.0000_);_(* \(#,##0.0000\);_(* &quot;-&quot;????_);_(@_)"/>
  </numFmts>
  <fonts count="21">
    <font>
      <sz val="10"/>
      <name val="Arial"/>
      <family val="0"/>
    </font>
    <font>
      <u val="single"/>
      <sz val="10"/>
      <color indexed="12"/>
      <name val="Arial"/>
      <family val="0"/>
    </font>
    <font>
      <sz val="10"/>
      <name val="Times New Roman"/>
      <family val="1"/>
    </font>
    <font>
      <b/>
      <sz val="10"/>
      <name val="Times New Roman"/>
      <family val="1"/>
    </font>
    <font>
      <b/>
      <sz val="14"/>
      <name val="Times New Roman"/>
      <family val="1"/>
    </font>
    <font>
      <sz val="10"/>
      <color indexed="10"/>
      <name val="Times New Roman"/>
      <family val="1"/>
    </font>
    <font>
      <sz val="10"/>
      <color indexed="8"/>
      <name val="Times New Roman"/>
      <family val="1"/>
    </font>
    <font>
      <b/>
      <i/>
      <sz val="10"/>
      <name val="Times New Roman"/>
      <family val="1"/>
    </font>
    <font>
      <sz val="11"/>
      <name val="Times New Roman"/>
      <family val="1"/>
    </font>
    <font>
      <b/>
      <sz val="11"/>
      <name val="Times New Roman"/>
      <family val="1"/>
    </font>
    <font>
      <i/>
      <sz val="11"/>
      <name val="Times New Roman"/>
      <family val="1"/>
    </font>
    <font>
      <b/>
      <sz val="10"/>
      <name val="Arial"/>
      <family val="2"/>
    </font>
    <font>
      <b/>
      <sz val="11"/>
      <color indexed="8"/>
      <name val="Times New Roman"/>
      <family val="1"/>
    </font>
    <font>
      <b/>
      <sz val="10"/>
      <color indexed="8"/>
      <name val="Arial"/>
      <family val="2"/>
    </font>
    <font>
      <sz val="11"/>
      <color indexed="10"/>
      <name val="Times New Roman"/>
      <family val="1"/>
    </font>
    <font>
      <sz val="16"/>
      <name val="Arial"/>
      <family val="2"/>
    </font>
    <font>
      <sz val="11"/>
      <color indexed="12"/>
      <name val="Times New Roman"/>
      <family val="1"/>
    </font>
    <font>
      <b/>
      <sz val="10"/>
      <color indexed="8"/>
      <name val="Times New Roman"/>
      <family val="1"/>
    </font>
    <font>
      <sz val="12"/>
      <name val="Helv"/>
      <family val="0"/>
    </font>
    <font>
      <u val="single"/>
      <sz val="10"/>
      <color indexed="36"/>
      <name val="Arial"/>
      <family val="0"/>
    </font>
    <font>
      <i/>
      <sz val="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37" fontId="18"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292">
    <xf numFmtId="0" fontId="0" fillId="0" borderId="0" xfId="0" applyAlignment="1">
      <alignment/>
    </xf>
    <xf numFmtId="39" fontId="2" fillId="0" borderId="0" xfId="24" applyFont="1">
      <alignment/>
      <protection/>
    </xf>
    <xf numFmtId="39" fontId="2" fillId="0" borderId="0" xfId="24" applyFont="1" applyAlignment="1">
      <alignment horizontal="center"/>
      <protection/>
    </xf>
    <xf numFmtId="37" fontId="2" fillId="0" borderId="0" xfId="24" applyNumberFormat="1" applyFont="1">
      <alignment/>
      <protection/>
    </xf>
    <xf numFmtId="0" fontId="2" fillId="0" borderId="0" xfId="23" applyFont="1" applyFill="1" applyAlignment="1">
      <alignment horizontal="left"/>
      <protection/>
    </xf>
    <xf numFmtId="0" fontId="0" fillId="0" borderId="0" xfId="23">
      <alignment/>
      <protection/>
    </xf>
    <xf numFmtId="0" fontId="3" fillId="0" borderId="0" xfId="23" applyFont="1" applyAlignment="1" quotePrefix="1">
      <alignment horizontal="left"/>
      <protection/>
    </xf>
    <xf numFmtId="0" fontId="3" fillId="0" borderId="0" xfId="23" applyFont="1">
      <alignment/>
      <protection/>
    </xf>
    <xf numFmtId="0" fontId="2" fillId="0" borderId="0" xfId="23" applyFont="1">
      <alignment/>
      <protection/>
    </xf>
    <xf numFmtId="0" fontId="3" fillId="0" borderId="0" xfId="23" applyFont="1" quotePrefix="1">
      <alignment/>
      <protection/>
    </xf>
    <xf numFmtId="188" fontId="2" fillId="0" borderId="0" xfId="15" applyNumberFormat="1" applyFont="1" applyAlignment="1">
      <alignment/>
    </xf>
    <xf numFmtId="0" fontId="2" fillId="0" borderId="0" xfId="23" applyFont="1" applyAlignment="1">
      <alignment horizontal="left"/>
      <protection/>
    </xf>
    <xf numFmtId="0" fontId="2" fillId="0" borderId="0" xfId="23" applyFont="1" applyAlignment="1">
      <alignment horizontal="center"/>
      <protection/>
    </xf>
    <xf numFmtId="0" fontId="0" fillId="0" borderId="0" xfId="23" applyFont="1">
      <alignment/>
      <protection/>
    </xf>
    <xf numFmtId="0" fontId="3" fillId="0" borderId="0" xfId="23" applyFont="1" applyFill="1">
      <alignment/>
      <protection/>
    </xf>
    <xf numFmtId="0" fontId="2" fillId="0" borderId="0" xfId="23" applyFont="1" applyFill="1">
      <alignment/>
      <protection/>
    </xf>
    <xf numFmtId="0" fontId="3" fillId="0" borderId="0" xfId="23" applyFont="1" applyAlignment="1">
      <alignment horizontal="left"/>
      <protection/>
    </xf>
    <xf numFmtId="0" fontId="3" fillId="0" borderId="0" xfId="23" applyFont="1" applyAlignment="1">
      <alignment horizontal="center"/>
      <protection/>
    </xf>
    <xf numFmtId="0" fontId="2" fillId="0" borderId="0" xfId="23" applyFont="1" applyAlignment="1" quotePrefix="1">
      <alignment horizontal="left"/>
      <protection/>
    </xf>
    <xf numFmtId="190" fontId="2" fillId="0" borderId="0" xfId="15" applyNumberFormat="1" applyFont="1" applyAlignment="1">
      <alignment horizontal="center"/>
    </xf>
    <xf numFmtId="190" fontId="2" fillId="0" borderId="1" xfId="17" applyNumberFormat="1" applyFont="1" applyBorder="1" applyAlignment="1">
      <alignment/>
    </xf>
    <xf numFmtId="190" fontId="2" fillId="0" borderId="2" xfId="17" applyNumberFormat="1" applyFont="1" applyBorder="1" applyAlignment="1">
      <alignment/>
    </xf>
    <xf numFmtId="0" fontId="2" fillId="0" borderId="0" xfId="23" applyFont="1" applyAlignment="1" quotePrefix="1">
      <alignment horizontal="right"/>
      <protection/>
    </xf>
    <xf numFmtId="0" fontId="2" fillId="0" borderId="0" xfId="23" applyFont="1" applyBorder="1" quotePrefix="1">
      <alignment/>
      <protection/>
    </xf>
    <xf numFmtId="0" fontId="2" fillId="0" borderId="0" xfId="23" applyFont="1" applyBorder="1">
      <alignment/>
      <protection/>
    </xf>
    <xf numFmtId="0" fontId="2" fillId="0" borderId="0" xfId="23" applyFont="1" applyBorder="1" applyAlignment="1">
      <alignment horizontal="center"/>
      <protection/>
    </xf>
    <xf numFmtId="0" fontId="3" fillId="0" borderId="0" xfId="23" applyFont="1" applyBorder="1" applyAlignment="1">
      <alignment horizontal="center"/>
      <protection/>
    </xf>
    <xf numFmtId="0" fontId="7" fillId="0" borderId="0" xfId="23" applyFont="1" applyBorder="1">
      <alignment/>
      <protection/>
    </xf>
    <xf numFmtId="190" fontId="2" fillId="0" borderId="0" xfId="17" applyNumberFormat="1" applyFont="1" applyBorder="1" applyAlignment="1">
      <alignment/>
    </xf>
    <xf numFmtId="190" fontId="2" fillId="0" borderId="0" xfId="23" applyNumberFormat="1" applyFont="1" applyBorder="1">
      <alignment/>
      <protection/>
    </xf>
    <xf numFmtId="190" fontId="3" fillId="0" borderId="0" xfId="23" applyNumberFormat="1" applyFont="1" applyBorder="1">
      <alignment/>
      <protection/>
    </xf>
    <xf numFmtId="190" fontId="2" fillId="0" borderId="0" xfId="15" applyNumberFormat="1" applyFont="1" applyAlignment="1">
      <alignment/>
    </xf>
    <xf numFmtId="2" fontId="2" fillId="0" borderId="0" xfId="23" applyNumberFormat="1" applyFont="1">
      <alignment/>
      <protection/>
    </xf>
    <xf numFmtId="0" fontId="4" fillId="0" borderId="0" xfId="23" applyFont="1" applyAlignment="1">
      <alignment horizontal="left"/>
      <protection/>
    </xf>
    <xf numFmtId="0" fontId="0" fillId="0" borderId="0" xfId="23" applyFill="1">
      <alignment/>
      <protection/>
    </xf>
    <xf numFmtId="0" fontId="8" fillId="0" borderId="0" xfId="23" applyFont="1" applyAlignment="1">
      <alignment horizontal="left"/>
      <protection/>
    </xf>
    <xf numFmtId="0" fontId="9" fillId="0" borderId="0" xfId="23" applyFont="1" applyAlignment="1">
      <alignment horizontal="left"/>
      <protection/>
    </xf>
    <xf numFmtId="0" fontId="10" fillId="0" borderId="0" xfId="23" applyFont="1" applyAlignment="1">
      <alignment horizontal="left"/>
      <protection/>
    </xf>
    <xf numFmtId="39" fontId="9" fillId="0" borderId="0" xfId="24" applyFont="1">
      <alignment/>
      <protection/>
    </xf>
    <xf numFmtId="39" fontId="0" fillId="0" borderId="0" xfId="24">
      <alignment/>
      <protection/>
    </xf>
    <xf numFmtId="39" fontId="8" fillId="0" borderId="0" xfId="24" applyFont="1">
      <alignment/>
      <protection/>
    </xf>
    <xf numFmtId="38" fontId="8" fillId="0" borderId="0" xfId="24" applyNumberFormat="1" applyFont="1">
      <alignment/>
      <protection/>
    </xf>
    <xf numFmtId="39" fontId="8" fillId="0" borderId="0" xfId="24" applyFont="1" applyBorder="1">
      <alignment/>
      <protection/>
    </xf>
    <xf numFmtId="39" fontId="8" fillId="0" borderId="0" xfId="24" applyFont="1" applyFill="1">
      <alignment/>
      <protection/>
    </xf>
    <xf numFmtId="39" fontId="0" fillId="0" borderId="0" xfId="24" applyFill="1">
      <alignment/>
      <protection/>
    </xf>
    <xf numFmtId="38" fontId="8" fillId="0" borderId="0" xfId="15" applyNumberFormat="1" applyFont="1" applyFill="1" applyAlignment="1">
      <alignment/>
    </xf>
    <xf numFmtId="39" fontId="8" fillId="0" borderId="0" xfId="24" applyFont="1" applyFill="1" applyBorder="1">
      <alignment/>
      <protection/>
    </xf>
    <xf numFmtId="37" fontId="8" fillId="0" borderId="0" xfId="24" applyNumberFormat="1" applyFont="1" applyFill="1">
      <alignment/>
      <protection/>
    </xf>
    <xf numFmtId="38" fontId="8" fillId="0" borderId="0" xfId="15" applyNumberFormat="1" applyFont="1" applyAlignment="1">
      <alignment/>
    </xf>
    <xf numFmtId="190" fontId="8" fillId="0" borderId="0" xfId="15" applyNumberFormat="1" applyFont="1" applyBorder="1" applyAlignment="1">
      <alignment/>
    </xf>
    <xf numFmtId="38" fontId="8" fillId="0" borderId="0" xfId="15" applyNumberFormat="1" applyFont="1" applyBorder="1" applyAlignment="1">
      <alignment/>
    </xf>
    <xf numFmtId="190" fontId="8" fillId="0" borderId="1" xfId="15" applyNumberFormat="1" applyFont="1" applyFill="1" applyBorder="1" applyAlignment="1">
      <alignment/>
    </xf>
    <xf numFmtId="38" fontId="8" fillId="0" borderId="1" xfId="15" applyNumberFormat="1" applyFont="1" applyBorder="1" applyAlignment="1">
      <alignment/>
    </xf>
    <xf numFmtId="38" fontId="8" fillId="0" borderId="3" xfId="15" applyNumberFormat="1" applyFont="1" applyBorder="1" applyAlignment="1">
      <alignment/>
    </xf>
    <xf numFmtId="190" fontId="8" fillId="0" borderId="0" xfId="15" applyNumberFormat="1" applyFont="1" applyAlignment="1">
      <alignment/>
    </xf>
    <xf numFmtId="38" fontId="9" fillId="0" borderId="4" xfId="15" applyNumberFormat="1" applyFont="1" applyBorder="1" applyAlignment="1">
      <alignment/>
    </xf>
    <xf numFmtId="38" fontId="9" fillId="0" borderId="0" xfId="15" applyNumberFormat="1" applyFont="1" applyBorder="1" applyAlignment="1">
      <alignment/>
    </xf>
    <xf numFmtId="39" fontId="8" fillId="0" borderId="0" xfId="24" applyFont="1" quotePrefix="1">
      <alignment/>
      <protection/>
    </xf>
    <xf numFmtId="0" fontId="0" fillId="0" borderId="0" xfId="23" applyFont="1" applyBorder="1">
      <alignment/>
      <protection/>
    </xf>
    <xf numFmtId="0" fontId="0" fillId="0" borderId="0" xfId="23" applyFont="1" applyFill="1">
      <alignment/>
      <protection/>
    </xf>
    <xf numFmtId="171" fontId="8" fillId="0" borderId="0" xfId="15" applyFont="1" applyFill="1" applyBorder="1" applyAlignment="1">
      <alignment/>
    </xf>
    <xf numFmtId="171" fontId="8" fillId="0" borderId="0" xfId="15" applyFont="1" applyFill="1" applyAlignment="1">
      <alignment/>
    </xf>
    <xf numFmtId="38" fontId="0" fillId="0" borderId="0" xfId="24" applyNumberFormat="1" applyFont="1">
      <alignment/>
      <protection/>
    </xf>
    <xf numFmtId="39" fontId="0" fillId="0" borderId="0" xfId="24" applyFont="1">
      <alignment/>
      <protection/>
    </xf>
    <xf numFmtId="39" fontId="0" fillId="0" borderId="0" xfId="24" applyFont="1" applyBorder="1">
      <alignment/>
      <protection/>
    </xf>
    <xf numFmtId="39" fontId="0" fillId="0" borderId="0" xfId="24" applyFont="1" applyFill="1">
      <alignment/>
      <protection/>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0" fontId="8" fillId="0" borderId="0" xfId="23" applyFont="1" applyAlignment="1">
      <alignment horizontal="centerContinuous"/>
      <protection/>
    </xf>
    <xf numFmtId="0" fontId="8" fillId="0" borderId="0" xfId="23" applyFont="1">
      <alignment/>
      <protection/>
    </xf>
    <xf numFmtId="171" fontId="15" fillId="0" borderId="0" xfId="17" applyFont="1" applyAlignment="1">
      <alignment/>
    </xf>
    <xf numFmtId="0" fontId="15" fillId="0" borderId="0" xfId="23" applyFont="1">
      <alignment/>
      <protection/>
    </xf>
    <xf numFmtId="0" fontId="14" fillId="0" borderId="0" xfId="23" applyFont="1" applyFill="1">
      <alignment/>
      <protection/>
    </xf>
    <xf numFmtId="171"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9" fillId="0" borderId="0" xfId="23" applyNumberFormat="1" applyFont="1" applyBorder="1" applyAlignment="1">
      <alignment horizontal="left"/>
      <protection/>
    </xf>
    <xf numFmtId="39" fontId="9" fillId="0" borderId="0" xfId="24" applyFont="1" applyAlignment="1">
      <alignment horizontal="left"/>
      <protection/>
    </xf>
    <xf numFmtId="0" fontId="9" fillId="0" borderId="0" xfId="23" applyFont="1" applyBorder="1" applyAlignment="1">
      <alignment horizontal="left"/>
      <protection/>
    </xf>
    <xf numFmtId="15" fontId="9" fillId="0" borderId="0" xfId="23" applyNumberFormat="1" applyFont="1" applyAlignment="1" quotePrefix="1">
      <alignment horizontal="left"/>
      <protection/>
    </xf>
    <xf numFmtId="39" fontId="0" fillId="0" borderId="0" xfId="24" applyAlignment="1">
      <alignment horizontal="center"/>
      <protection/>
    </xf>
    <xf numFmtId="37" fontId="9" fillId="0" borderId="0" xfId="24" applyNumberFormat="1" applyFont="1" applyAlignment="1">
      <alignment horizontal="center"/>
      <protection/>
    </xf>
    <xf numFmtId="39" fontId="8" fillId="0" borderId="0" xfId="24" applyFont="1" applyAlignment="1">
      <alignment horizontal="center"/>
      <protection/>
    </xf>
    <xf numFmtId="37" fontId="9" fillId="0" borderId="0" xfId="24" applyNumberFormat="1" applyFont="1" applyAlignment="1" quotePrefix="1">
      <alignment horizontal="center"/>
      <protection/>
    </xf>
    <xf numFmtId="37" fontId="9" fillId="0" borderId="0" xfId="24" applyNumberFormat="1" applyFont="1">
      <alignment/>
      <protection/>
    </xf>
    <xf numFmtId="37" fontId="8" fillId="0" borderId="0" xfId="24" applyNumberFormat="1" applyFont="1" applyAlignment="1" quotePrefix="1">
      <alignment horizontal="right"/>
      <protection/>
    </xf>
    <xf numFmtId="37" fontId="9" fillId="0" borderId="0" xfId="24" applyNumberFormat="1" applyFont="1" applyAlignment="1">
      <alignment horizontal="right"/>
      <protection/>
    </xf>
    <xf numFmtId="37" fontId="8" fillId="0" borderId="0" xfId="24" applyNumberFormat="1" applyFont="1" applyAlignment="1">
      <alignment horizontal="right"/>
      <protection/>
    </xf>
    <xf numFmtId="37" fontId="9" fillId="0" borderId="0" xfId="24" applyNumberFormat="1" applyFont="1" applyAlignment="1" quotePrefix="1">
      <alignment horizontal="right"/>
      <protection/>
    </xf>
    <xf numFmtId="171" fontId="8" fillId="0" borderId="0" xfId="15" applyFont="1" applyAlignment="1" quotePrefix="1">
      <alignment horizontal="right"/>
    </xf>
    <xf numFmtId="171" fontId="8" fillId="0" borderId="0" xfId="15" applyFont="1" applyAlignment="1">
      <alignment horizontal="right"/>
    </xf>
    <xf numFmtId="190" fontId="8" fillId="0" borderId="0" xfId="15" applyNumberFormat="1" applyFont="1" applyAlignment="1" quotePrefix="1">
      <alignment horizontal="right"/>
    </xf>
    <xf numFmtId="37" fontId="8" fillId="0" borderId="0" xfId="24" applyNumberFormat="1" applyFont="1" applyAlignment="1">
      <alignment horizontal="center"/>
      <protection/>
    </xf>
    <xf numFmtId="190" fontId="0" fillId="0" borderId="0" xfId="15" applyNumberFormat="1" applyBorder="1" applyAlignment="1">
      <alignment/>
    </xf>
    <xf numFmtId="190" fontId="0" fillId="0" borderId="0" xfId="15" applyNumberFormat="1" applyAlignment="1">
      <alignment/>
    </xf>
    <xf numFmtId="190" fontId="8" fillId="0" borderId="2" xfId="15" applyNumberFormat="1" applyFont="1" applyBorder="1" applyAlignment="1">
      <alignment/>
    </xf>
    <xf numFmtId="190" fontId="0" fillId="0" borderId="0" xfId="15" applyNumberFormat="1" applyFont="1" applyAlignment="1">
      <alignment/>
    </xf>
    <xf numFmtId="37" fontId="8" fillId="0" borderId="0" xfId="24" applyNumberFormat="1" applyFont="1">
      <alignment/>
      <protection/>
    </xf>
    <xf numFmtId="37" fontId="0" fillId="0" borderId="0" xfId="24" applyNumberFormat="1">
      <alignment/>
      <protection/>
    </xf>
    <xf numFmtId="0" fontId="9" fillId="0" borderId="0" xfId="23" applyFont="1" applyFill="1" applyAlignment="1">
      <alignment horizontal="centerContinuous"/>
      <protection/>
    </xf>
    <xf numFmtId="0" fontId="9" fillId="0" borderId="0" xfId="23" applyFont="1" applyBorder="1" applyAlignment="1">
      <alignment horizontal="centerContinuous"/>
      <protection/>
    </xf>
    <xf numFmtId="0" fontId="9" fillId="0" borderId="0" xfId="23" applyFont="1" applyAlignment="1">
      <alignment horizontal="centerContinuous"/>
      <protection/>
    </xf>
    <xf numFmtId="0" fontId="9" fillId="0" borderId="0" xfId="23" applyFont="1" applyFill="1" applyBorder="1" applyAlignment="1">
      <alignment horizontal="centerContinuous"/>
      <protection/>
    </xf>
    <xf numFmtId="0" fontId="8" fillId="0" borderId="0" xfId="23" applyFont="1" applyFill="1" applyAlignment="1">
      <alignment horizontal="centerContinuous"/>
      <protection/>
    </xf>
    <xf numFmtId="0" fontId="8" fillId="0" borderId="0" xfId="23" applyFont="1" applyBorder="1" applyAlignment="1">
      <alignment horizontal="centerContinuous"/>
      <protection/>
    </xf>
    <xf numFmtId="0" fontId="8" fillId="0" borderId="0" xfId="23" applyFont="1" applyFill="1" applyBorder="1" applyAlignment="1">
      <alignment horizontal="centerContinuous"/>
      <protection/>
    </xf>
    <xf numFmtId="0" fontId="8" fillId="0" borderId="0" xfId="23" applyFont="1" applyFill="1">
      <alignment/>
      <protection/>
    </xf>
    <xf numFmtId="0" fontId="8" fillId="0" borderId="0" xfId="23" applyFont="1" applyBorder="1">
      <alignment/>
      <protection/>
    </xf>
    <xf numFmtId="0" fontId="8" fillId="0" borderId="0" xfId="23" applyFont="1" applyFill="1" applyBorder="1">
      <alignment/>
      <protection/>
    </xf>
    <xf numFmtId="0" fontId="8" fillId="0" borderId="0" xfId="23" applyFont="1" applyAlignment="1">
      <alignment horizontal="center"/>
      <protection/>
    </xf>
    <xf numFmtId="0" fontId="8" fillId="0" borderId="0" xfId="23" applyFont="1" applyFill="1" applyAlignment="1">
      <alignment horizontal="center"/>
      <protection/>
    </xf>
    <xf numFmtId="0" fontId="8" fillId="0" borderId="0" xfId="23" applyFont="1" applyBorder="1" applyAlignment="1">
      <alignment horizontal="center"/>
      <protection/>
    </xf>
    <xf numFmtId="0" fontId="8" fillId="0" borderId="0" xfId="23" applyFont="1" applyFill="1" applyBorder="1" applyAlignment="1">
      <alignment horizontal="center"/>
      <protection/>
    </xf>
    <xf numFmtId="0" fontId="8" fillId="0" borderId="0" xfId="23" applyFont="1" applyFill="1" applyBorder="1" applyAlignment="1">
      <alignment horizontal="right"/>
      <protection/>
    </xf>
    <xf numFmtId="0" fontId="9" fillId="0" borderId="0" xfId="23" applyFont="1" applyAlignment="1">
      <alignment horizontal="center"/>
      <protection/>
    </xf>
    <xf numFmtId="0" fontId="9" fillId="0" borderId="0" xfId="23" applyFont="1" applyFill="1" applyBorder="1" applyAlignment="1">
      <alignment horizontal="right"/>
      <protection/>
    </xf>
    <xf numFmtId="0" fontId="8" fillId="0" borderId="0" xfId="23" applyFont="1" applyBorder="1" applyAlignment="1" quotePrefix="1">
      <alignment horizontal="center"/>
      <protection/>
    </xf>
    <xf numFmtId="0" fontId="9" fillId="0" borderId="0" xfId="23" applyFont="1" applyFill="1" applyBorder="1" applyAlignment="1" quotePrefix="1">
      <alignment horizontal="right"/>
      <protection/>
    </xf>
    <xf numFmtId="0" fontId="9" fillId="0" borderId="0" xfId="23" applyFont="1" applyFill="1" applyAlignment="1">
      <alignment horizontal="center"/>
      <protection/>
    </xf>
    <xf numFmtId="0" fontId="9" fillId="0" borderId="0" xfId="23" applyFont="1" applyBorder="1" applyAlignment="1">
      <alignment horizontal="center"/>
      <protection/>
    </xf>
    <xf numFmtId="0" fontId="9" fillId="0" borderId="0" xfId="23" applyFont="1" applyFill="1" applyAlignment="1" quotePrefix="1">
      <alignment horizontal="center"/>
      <protection/>
    </xf>
    <xf numFmtId="0" fontId="9" fillId="0" borderId="0" xfId="23" applyFont="1" applyAlignment="1" quotePrefix="1">
      <alignment horizontal="center"/>
      <protection/>
    </xf>
    <xf numFmtId="190" fontId="8" fillId="0" borderId="0" xfId="17" applyNumberFormat="1" applyFont="1" applyFill="1" applyAlignment="1">
      <alignment/>
    </xf>
    <xf numFmtId="190" fontId="8" fillId="0" borderId="0" xfId="17" applyNumberFormat="1" applyFont="1" applyBorder="1" applyAlignment="1">
      <alignment/>
    </xf>
    <xf numFmtId="190" fontId="8" fillId="0" borderId="0" xfId="17" applyNumberFormat="1" applyFont="1" applyAlignment="1">
      <alignment horizontal="center"/>
    </xf>
    <xf numFmtId="190" fontId="8" fillId="0" borderId="0" xfId="17" applyNumberFormat="1" applyFont="1" applyFill="1" applyBorder="1" applyAlignment="1">
      <alignment/>
    </xf>
    <xf numFmtId="0" fontId="9" fillId="0" borderId="0" xfId="23" applyFont="1">
      <alignment/>
      <protection/>
    </xf>
    <xf numFmtId="190" fontId="8" fillId="0" borderId="0" xfId="17" applyNumberFormat="1" applyFont="1" applyFill="1" applyAlignment="1">
      <alignment/>
    </xf>
    <xf numFmtId="190" fontId="8" fillId="0" borderId="0" xfId="17" applyNumberFormat="1" applyFont="1" applyBorder="1" applyAlignment="1">
      <alignment/>
    </xf>
    <xf numFmtId="190" fontId="8" fillId="0" borderId="0" xfId="17" applyNumberFormat="1" applyFont="1" applyFill="1" applyBorder="1" applyAlignment="1">
      <alignment/>
    </xf>
    <xf numFmtId="188" fontId="8" fillId="0" borderId="5" xfId="15" applyNumberFormat="1" applyFont="1" applyFill="1" applyBorder="1" applyAlignment="1">
      <alignment/>
    </xf>
    <xf numFmtId="190" fontId="8" fillId="0" borderId="5" xfId="17" applyNumberFormat="1" applyFont="1" applyFill="1" applyBorder="1" applyAlignment="1">
      <alignment horizontal="center"/>
    </xf>
    <xf numFmtId="188" fontId="8" fillId="0" borderId="6" xfId="15" applyNumberFormat="1" applyFont="1" applyFill="1" applyBorder="1" applyAlignment="1">
      <alignment/>
    </xf>
    <xf numFmtId="190" fontId="8" fillId="0" borderId="6" xfId="17" applyNumberFormat="1" applyFont="1" applyFill="1" applyBorder="1" applyAlignment="1">
      <alignment horizontal="center"/>
    </xf>
    <xf numFmtId="188" fontId="8" fillId="0" borderId="7" xfId="15" applyNumberFormat="1" applyFont="1" applyFill="1" applyBorder="1" applyAlignment="1">
      <alignment/>
    </xf>
    <xf numFmtId="190" fontId="8" fillId="0" borderId="7" xfId="17" applyNumberFormat="1" applyFont="1" applyFill="1" applyBorder="1" applyAlignment="1">
      <alignment horizontal="center"/>
    </xf>
    <xf numFmtId="190" fontId="8" fillId="0" borderId="0" xfId="17" applyNumberFormat="1" applyFont="1" applyBorder="1" applyAlignment="1">
      <alignment horizontal="center"/>
    </xf>
    <xf numFmtId="0" fontId="8" fillId="0" borderId="0" xfId="23" applyFont="1" applyAlignment="1" quotePrefix="1">
      <alignment horizontal="left"/>
      <protection/>
    </xf>
    <xf numFmtId="190" fontId="16" fillId="0" borderId="1" xfId="17" applyNumberFormat="1" applyFont="1" applyFill="1" applyBorder="1" applyAlignment="1">
      <alignment/>
    </xf>
    <xf numFmtId="190" fontId="16" fillId="0" borderId="0" xfId="17" applyNumberFormat="1" applyFont="1" applyBorder="1" applyAlignment="1">
      <alignment/>
    </xf>
    <xf numFmtId="190" fontId="16" fillId="0" borderId="0" xfId="17" applyNumberFormat="1" applyFont="1" applyFill="1" applyBorder="1" applyAlignment="1">
      <alignment/>
    </xf>
    <xf numFmtId="171" fontId="8" fillId="0" borderId="0" xfId="17" applyNumberFormat="1" applyFont="1" applyFill="1" applyBorder="1" applyAlignment="1">
      <alignment/>
    </xf>
    <xf numFmtId="190" fontId="8" fillId="0" borderId="6" xfId="17" applyNumberFormat="1" applyFont="1" applyFill="1" applyBorder="1" applyAlignment="1">
      <alignment/>
    </xf>
    <xf numFmtId="190" fontId="8" fillId="0" borderId="7" xfId="17" applyNumberFormat="1" applyFont="1" applyFill="1" applyBorder="1" applyAlignment="1">
      <alignment/>
    </xf>
    <xf numFmtId="190" fontId="16" fillId="0" borderId="0" xfId="17" applyNumberFormat="1" applyFont="1" applyBorder="1" applyAlignment="1">
      <alignment horizontal="center"/>
    </xf>
    <xf numFmtId="190" fontId="16" fillId="0" borderId="2" xfId="17" applyNumberFormat="1" applyFont="1" applyFill="1" applyBorder="1" applyAlignment="1">
      <alignment/>
    </xf>
    <xf numFmtId="190" fontId="8" fillId="0" borderId="1" xfId="17" applyNumberFormat="1" applyFont="1" applyFill="1" applyBorder="1" applyAlignment="1">
      <alignment/>
    </xf>
    <xf numFmtId="190" fontId="8" fillId="0" borderId="1" xfId="17" applyNumberFormat="1" applyFont="1" applyBorder="1" applyAlignment="1">
      <alignment horizontal="center"/>
    </xf>
    <xf numFmtId="0" fontId="8" fillId="0" borderId="0" xfId="23" applyFont="1" quotePrefix="1">
      <alignment/>
      <protection/>
    </xf>
    <xf numFmtId="190" fontId="16" fillId="0" borderId="0" xfId="17" applyNumberFormat="1" applyFont="1" applyFill="1" applyBorder="1" applyAlignment="1">
      <alignment horizontal="right"/>
    </xf>
    <xf numFmtId="190" fontId="16" fillId="0" borderId="0" xfId="17" applyNumberFormat="1" applyFont="1" applyBorder="1" applyAlignment="1">
      <alignment horizontal="right"/>
    </xf>
    <xf numFmtId="190" fontId="8" fillId="0" borderId="0" xfId="17" applyNumberFormat="1" applyFont="1" applyFill="1" applyAlignment="1">
      <alignment horizontal="right"/>
    </xf>
    <xf numFmtId="190" fontId="8" fillId="0" borderId="0" xfId="17" applyNumberFormat="1" applyFont="1" applyBorder="1" applyAlignment="1">
      <alignment horizontal="right"/>
    </xf>
    <xf numFmtId="190" fontId="8" fillId="0" borderId="0" xfId="17" applyNumberFormat="1" applyFont="1" applyFill="1" applyBorder="1" applyAlignment="1">
      <alignment horizontal="right"/>
    </xf>
    <xf numFmtId="0" fontId="9" fillId="0" borderId="0" xfId="23" applyFont="1" applyAlignment="1" quotePrefix="1">
      <alignment horizontal="left"/>
      <protection/>
    </xf>
    <xf numFmtId="190" fontId="8" fillId="0" borderId="1" xfId="17" applyNumberFormat="1" applyFont="1" applyFill="1" applyBorder="1" applyAlignment="1">
      <alignment horizontal="center"/>
    </xf>
    <xf numFmtId="171" fontId="8" fillId="0" borderId="0" xfId="17" applyNumberFormat="1" applyFont="1" applyFill="1" applyAlignment="1">
      <alignment/>
    </xf>
    <xf numFmtId="171" fontId="8" fillId="0" borderId="0" xfId="17" applyNumberFormat="1" applyFont="1" applyBorder="1" applyAlignment="1">
      <alignment/>
    </xf>
    <xf numFmtId="190" fontId="8" fillId="0" borderId="0" xfId="17" applyNumberFormat="1" applyFont="1" applyAlignment="1">
      <alignment/>
    </xf>
    <xf numFmtId="171" fontId="8" fillId="0" borderId="0" xfId="17" applyNumberFormat="1" applyFont="1" applyFill="1" applyBorder="1" applyAlignment="1">
      <alignment/>
    </xf>
    <xf numFmtId="190" fontId="8" fillId="0" borderId="0" xfId="23" applyNumberFormat="1" applyFont="1" applyFill="1">
      <alignment/>
      <protection/>
    </xf>
    <xf numFmtId="0" fontId="8" fillId="0" borderId="0" xfId="23" applyFont="1" applyFill="1" applyBorder="1" applyAlignment="1">
      <alignment horizontal="left"/>
      <protection/>
    </xf>
    <xf numFmtId="0" fontId="8" fillId="0" borderId="0" xfId="23" applyFont="1" applyFill="1" applyAlignment="1">
      <alignment horizontal="left"/>
      <protection/>
    </xf>
    <xf numFmtId="0" fontId="9" fillId="0" borderId="0" xfId="23" applyFont="1" applyFill="1" applyBorder="1" applyAlignment="1" quotePrefix="1">
      <alignment horizontal="left"/>
      <protection/>
    </xf>
    <xf numFmtId="15" fontId="10" fillId="0" borderId="0" xfId="23" applyNumberFormat="1" applyFont="1" applyFill="1" applyAlignment="1" quotePrefix="1">
      <alignment horizontal="left"/>
      <protection/>
    </xf>
    <xf numFmtId="0" fontId="0" fillId="0" borderId="0" xfId="23" applyFont="1" applyFill="1" applyBorder="1">
      <alignment/>
      <protection/>
    </xf>
    <xf numFmtId="0" fontId="9" fillId="0" borderId="0" xfId="23" applyFont="1" applyFill="1" applyBorder="1" applyAlignment="1">
      <alignment horizontal="left"/>
      <protection/>
    </xf>
    <xf numFmtId="190" fontId="9" fillId="0" borderId="0" xfId="17" applyNumberFormat="1" applyFont="1" applyFill="1" applyBorder="1" applyAlignment="1">
      <alignment horizontal="centerContinuous"/>
    </xf>
    <xf numFmtId="0" fontId="8" fillId="0" borderId="8" xfId="23" applyFont="1" applyFill="1" applyBorder="1">
      <alignment/>
      <protection/>
    </xf>
    <xf numFmtId="0" fontId="8" fillId="0" borderId="9" xfId="23" applyFont="1" applyFill="1" applyBorder="1">
      <alignment/>
      <protection/>
    </xf>
    <xf numFmtId="0" fontId="8" fillId="0" borderId="9" xfId="23" applyFont="1" applyFill="1" applyBorder="1" applyAlignment="1">
      <alignment horizontal="center"/>
      <protection/>
    </xf>
    <xf numFmtId="0" fontId="8" fillId="0" borderId="8" xfId="23" applyFont="1" applyFill="1" applyBorder="1" applyAlignment="1">
      <alignment horizontal="center"/>
      <protection/>
    </xf>
    <xf numFmtId="190" fontId="8" fillId="0" borderId="8" xfId="17" applyNumberFormat="1" applyFont="1" applyFill="1" applyBorder="1" applyAlignment="1">
      <alignment horizontal="center"/>
    </xf>
    <xf numFmtId="190" fontId="8" fillId="0" borderId="0" xfId="17" applyNumberFormat="1" applyFont="1" applyFill="1" applyBorder="1" applyAlignment="1" quotePrefix="1">
      <alignment horizontal="center"/>
    </xf>
    <xf numFmtId="190" fontId="8" fillId="0" borderId="9" xfId="17" applyNumberFormat="1" applyFont="1" applyFill="1" applyBorder="1" applyAlignment="1">
      <alignment horizontal="center"/>
    </xf>
    <xf numFmtId="190" fontId="8" fillId="0" borderId="0" xfId="17" applyNumberFormat="1" applyFont="1" applyFill="1" applyBorder="1" applyAlignment="1">
      <alignment horizontal="center"/>
    </xf>
    <xf numFmtId="0" fontId="9" fillId="0" borderId="0" xfId="23" applyFont="1" applyFill="1" applyBorder="1">
      <alignment/>
      <protection/>
    </xf>
    <xf numFmtId="0" fontId="9" fillId="0" borderId="8" xfId="23" applyFont="1" applyFill="1" applyBorder="1" applyAlignment="1">
      <alignment horizontal="center"/>
      <protection/>
    </xf>
    <xf numFmtId="0" fontId="9" fillId="0" borderId="0" xfId="23" applyFont="1" applyFill="1" applyBorder="1" applyAlignment="1">
      <alignment horizontal="center"/>
      <protection/>
    </xf>
    <xf numFmtId="0" fontId="9" fillId="0" borderId="9" xfId="23" applyFont="1" applyFill="1" applyBorder="1" applyAlignment="1">
      <alignment horizontal="center"/>
      <protection/>
    </xf>
    <xf numFmtId="0" fontId="11" fillId="0" borderId="0" xfId="23" applyFont="1" applyFill="1" applyBorder="1">
      <alignment/>
      <protection/>
    </xf>
    <xf numFmtId="171" fontId="8" fillId="0" borderId="10" xfId="17" applyFont="1" applyFill="1" applyBorder="1" applyAlignment="1" quotePrefix="1">
      <alignment horizontal="center"/>
    </xf>
    <xf numFmtId="171" fontId="8" fillId="0" borderId="1" xfId="17" applyFont="1" applyFill="1" applyBorder="1" applyAlignment="1">
      <alignment/>
    </xf>
    <xf numFmtId="171" fontId="8" fillId="0" borderId="11" xfId="17" applyFont="1" applyFill="1" applyBorder="1" applyAlignment="1" quotePrefix="1">
      <alignment horizontal="center"/>
    </xf>
    <xf numFmtId="171" fontId="8" fillId="0" borderId="0" xfId="17" applyFont="1" applyFill="1" applyBorder="1" applyAlignment="1">
      <alignment/>
    </xf>
    <xf numFmtId="190" fontId="8" fillId="0" borderId="1" xfId="17" applyNumberFormat="1" applyFont="1" applyFill="1" applyBorder="1" applyAlignment="1" quotePrefix="1">
      <alignment horizontal="center"/>
    </xf>
    <xf numFmtId="190" fontId="8" fillId="0" borderId="0" xfId="23" applyNumberFormat="1" applyFont="1" applyFill="1" applyBorder="1">
      <alignment/>
      <protection/>
    </xf>
    <xf numFmtId="190" fontId="8" fillId="0" borderId="0" xfId="15" applyNumberFormat="1" applyFont="1" applyFill="1" applyBorder="1" applyAlignment="1">
      <alignment/>
    </xf>
    <xf numFmtId="200" fontId="8" fillId="0" borderId="0" xfId="23" applyNumberFormat="1" applyFont="1" applyFill="1" applyBorder="1">
      <alignment/>
      <protection/>
    </xf>
    <xf numFmtId="190" fontId="8" fillId="0" borderId="2" xfId="17" applyNumberFormat="1" applyFont="1" applyFill="1" applyBorder="1" applyAlignment="1">
      <alignment horizontal="center"/>
    </xf>
    <xf numFmtId="171" fontId="8" fillId="0" borderId="0" xfId="23" applyNumberFormat="1" applyFont="1" applyFill="1" applyBorder="1">
      <alignment/>
      <protection/>
    </xf>
    <xf numFmtId="171" fontId="0" fillId="0" borderId="0" xfId="23" applyNumberFormat="1" applyFill="1">
      <alignment/>
      <protection/>
    </xf>
    <xf numFmtId="171" fontId="8" fillId="0" borderId="0" xfId="15" applyNumberFormat="1" applyFont="1" applyFill="1" applyBorder="1" applyAlignment="1">
      <alignment horizontal="center"/>
    </xf>
    <xf numFmtId="0" fontId="3" fillId="0" borderId="0" xfId="23" applyFont="1" applyFill="1" applyAlignment="1">
      <alignment horizontal="left"/>
      <protection/>
    </xf>
    <xf numFmtId="0" fontId="0" fillId="0" borderId="0" xfId="23" applyBorder="1">
      <alignment/>
      <protection/>
    </xf>
    <xf numFmtId="38" fontId="0" fillId="0" borderId="0" xfId="0" applyNumberFormat="1" applyAlignment="1">
      <alignment/>
    </xf>
    <xf numFmtId="0" fontId="0" fillId="0" borderId="0" xfId="0" applyBorder="1" applyAlignment="1">
      <alignment/>
    </xf>
    <xf numFmtId="0" fontId="0" fillId="0" borderId="0" xfId="0" applyFill="1" applyAlignment="1">
      <alignment/>
    </xf>
    <xf numFmtId="0" fontId="11" fillId="0" borderId="0" xfId="0" applyFont="1" applyFill="1" applyAlignment="1">
      <alignment/>
    </xf>
    <xf numFmtId="38" fontId="12" fillId="0" borderId="0" xfId="0" applyNumberFormat="1" applyFont="1" applyFill="1" applyAlignment="1">
      <alignment horizontal="center"/>
    </xf>
    <xf numFmtId="38" fontId="12" fillId="0" borderId="0" xfId="15" applyNumberFormat="1" applyFont="1" applyFill="1" applyAlignment="1">
      <alignment horizontal="right"/>
    </xf>
    <xf numFmtId="0" fontId="12" fillId="0" borderId="0" xfId="0" applyFont="1" applyFill="1" applyBorder="1" applyAlignment="1">
      <alignment/>
    </xf>
    <xf numFmtId="0" fontId="12"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9" fillId="0" borderId="0" xfId="0" applyFont="1" applyAlignment="1">
      <alignment/>
    </xf>
    <xf numFmtId="0" fontId="8" fillId="0" borderId="0" xfId="0" applyFont="1" applyAlignment="1">
      <alignment/>
    </xf>
    <xf numFmtId="190" fontId="8" fillId="0" borderId="1" xfId="17" applyNumberFormat="1" applyFont="1" applyFill="1" applyBorder="1" applyAlignment="1">
      <alignment/>
    </xf>
    <xf numFmtId="0" fontId="17" fillId="0" borderId="0" xfId="23" applyFont="1">
      <alignment/>
      <protection/>
    </xf>
    <xf numFmtId="0" fontId="17" fillId="0" borderId="0" xfId="23" applyFont="1" applyAlignment="1" quotePrefix="1">
      <alignment horizontal="left"/>
      <protection/>
    </xf>
    <xf numFmtId="0" fontId="6" fillId="0" borderId="0" xfId="23" applyFont="1">
      <alignment/>
      <protection/>
    </xf>
    <xf numFmtId="0" fontId="6" fillId="0" borderId="0" xfId="23" applyFont="1" applyBorder="1">
      <alignment/>
      <protection/>
    </xf>
    <xf numFmtId="171" fontId="2" fillId="0" borderId="0" xfId="15" applyFont="1" applyAlignment="1">
      <alignment horizontal="center"/>
    </xf>
    <xf numFmtId="39" fontId="10" fillId="0" borderId="0" xfId="24" applyFont="1">
      <alignment/>
      <protection/>
    </xf>
    <xf numFmtId="38" fontId="8" fillId="0" borderId="5" xfId="15" applyNumberFormat="1" applyFont="1" applyBorder="1" applyAlignment="1">
      <alignment/>
    </xf>
    <xf numFmtId="38" fontId="8" fillId="0" borderId="6" xfId="15" applyNumberFormat="1" applyFont="1" applyBorder="1" applyAlignment="1">
      <alignment/>
    </xf>
    <xf numFmtId="38" fontId="8" fillId="0" borderId="7" xfId="15" applyNumberFormat="1" applyFont="1" applyBorder="1" applyAlignment="1">
      <alignment/>
    </xf>
    <xf numFmtId="190" fontId="8" fillId="0" borderId="6" xfId="15" applyNumberFormat="1" applyFont="1" applyBorder="1" applyAlignment="1">
      <alignment/>
    </xf>
    <xf numFmtId="190" fontId="8" fillId="0" borderId="7" xfId="15" applyNumberFormat="1" applyFont="1" applyBorder="1" applyAlignment="1">
      <alignment/>
    </xf>
    <xf numFmtId="0" fontId="0" fillId="0" borderId="0" xfId="0" applyAlignment="1">
      <alignment horizontal="justify"/>
    </xf>
    <xf numFmtId="0" fontId="8" fillId="0" borderId="0" xfId="23" applyFont="1" applyFill="1" applyBorder="1" quotePrefix="1">
      <alignment/>
      <protection/>
    </xf>
    <xf numFmtId="171" fontId="8" fillId="0" borderId="2" xfId="15" applyNumberFormat="1" applyFont="1" applyFill="1" applyBorder="1" applyAlignment="1">
      <alignment horizontal="center"/>
    </xf>
    <xf numFmtId="171" fontId="8" fillId="0" borderId="2" xfId="15" applyFont="1" applyFill="1" applyBorder="1" applyAlignment="1">
      <alignment/>
    </xf>
    <xf numFmtId="171" fontId="8" fillId="0" borderId="0" xfId="15" applyFont="1" applyAlignment="1">
      <alignment/>
    </xf>
    <xf numFmtId="171" fontId="8" fillId="0" borderId="5" xfId="15" applyFont="1" applyBorder="1" applyAlignment="1">
      <alignment/>
    </xf>
    <xf numFmtId="171" fontId="8" fillId="0" borderId="6" xfId="15" applyFont="1" applyBorder="1" applyAlignment="1">
      <alignment/>
    </xf>
    <xf numFmtId="171" fontId="8" fillId="0" borderId="7" xfId="15" applyFont="1" applyBorder="1" applyAlignment="1">
      <alignment/>
    </xf>
    <xf numFmtId="171" fontId="8" fillId="0" borderId="1" xfId="15" applyFont="1" applyBorder="1" applyAlignment="1">
      <alignment/>
    </xf>
    <xf numFmtId="171" fontId="8" fillId="0" borderId="0" xfId="15" applyFont="1" applyBorder="1" applyAlignment="1">
      <alignment/>
    </xf>
    <xf numFmtId="171" fontId="8" fillId="0" borderId="2" xfId="15" applyFont="1" applyBorder="1" applyAlignment="1">
      <alignment/>
    </xf>
    <xf numFmtId="171" fontId="8" fillId="0" borderId="12" xfId="15" applyFont="1" applyFill="1" applyBorder="1" applyAlignment="1">
      <alignment/>
    </xf>
    <xf numFmtId="0" fontId="7" fillId="0" borderId="0" xfId="23" applyFont="1" applyBorder="1" quotePrefix="1">
      <alignment/>
      <protection/>
    </xf>
    <xf numFmtId="190" fontId="2" fillId="0" borderId="2" xfId="23" applyNumberFormat="1" applyFont="1" applyBorder="1">
      <alignment/>
      <protection/>
    </xf>
    <xf numFmtId="190" fontId="2" fillId="0" borderId="3" xfId="17" applyNumberFormat="1" applyFont="1" applyBorder="1" applyAlignment="1">
      <alignment/>
    </xf>
    <xf numFmtId="0" fontId="2" fillId="0" borderId="0" xfId="0" applyFont="1" applyAlignment="1">
      <alignment horizontal="justify"/>
    </xf>
    <xf numFmtId="190" fontId="2" fillId="0" borderId="2" xfId="15" applyNumberFormat="1" applyFont="1" applyBorder="1" applyAlignment="1">
      <alignment/>
    </xf>
    <xf numFmtId="190" fontId="8" fillId="0" borderId="2" xfId="17" applyNumberFormat="1" applyFont="1" applyFill="1" applyBorder="1" applyAlignment="1">
      <alignment/>
    </xf>
    <xf numFmtId="190" fontId="8" fillId="0" borderId="7" xfId="17" applyNumberFormat="1" applyFont="1" applyFill="1" applyBorder="1" applyAlignment="1">
      <alignment/>
    </xf>
    <xf numFmtId="190" fontId="8" fillId="0" borderId="6" xfId="17" applyNumberFormat="1" applyFont="1" applyFill="1" applyBorder="1" applyAlignment="1">
      <alignment/>
    </xf>
    <xf numFmtId="190" fontId="16" fillId="0" borderId="7" xfId="17" applyNumberFormat="1" applyFont="1" applyFill="1" applyBorder="1" applyAlignment="1">
      <alignment/>
    </xf>
    <xf numFmtId="190" fontId="8" fillId="0" borderId="6" xfId="17" applyNumberFormat="1" applyFont="1" applyBorder="1" applyAlignment="1">
      <alignment horizontal="center"/>
    </xf>
    <xf numFmtId="190" fontId="8" fillId="0" borderId="0" xfId="15" applyNumberFormat="1" applyFont="1" applyBorder="1" applyAlignment="1" quotePrefix="1">
      <alignment horizontal="right"/>
    </xf>
    <xf numFmtId="171" fontId="8" fillId="0" borderId="0" xfId="15" applyFont="1" applyBorder="1" applyAlignment="1">
      <alignment horizontal="right"/>
    </xf>
    <xf numFmtId="190" fontId="8" fillId="0" borderId="1" xfId="15" applyNumberFormat="1" applyFont="1" applyBorder="1" applyAlignment="1">
      <alignment/>
    </xf>
    <xf numFmtId="0" fontId="2" fillId="0" borderId="0" xfId="23" applyFont="1" applyFill="1" applyAlignment="1">
      <alignment horizontal="center"/>
      <protection/>
    </xf>
    <xf numFmtId="0" fontId="7" fillId="0" borderId="0" xfId="23" applyFont="1" applyAlignment="1">
      <alignment horizontal="left"/>
      <protection/>
    </xf>
    <xf numFmtId="0" fontId="17" fillId="0" borderId="0" xfId="23" applyFont="1" applyAlignment="1">
      <alignment horizontal="center"/>
      <protection/>
    </xf>
    <xf numFmtId="190" fontId="6" fillId="0" borderId="0" xfId="15" applyNumberFormat="1" applyFont="1" applyAlignment="1">
      <alignment/>
    </xf>
    <xf numFmtId="190" fontId="17" fillId="0" borderId="4" xfId="15" applyNumberFormat="1" applyFont="1" applyBorder="1" applyAlignment="1">
      <alignment/>
    </xf>
    <xf numFmtId="37" fontId="8" fillId="0" borderId="1" xfId="24" applyNumberFormat="1" applyFont="1" applyFill="1" applyBorder="1" applyAlignment="1">
      <alignment horizontal="center"/>
      <protection/>
    </xf>
    <xf numFmtId="0" fontId="9" fillId="0" borderId="0" xfId="23" applyFont="1" applyFill="1" applyAlignment="1">
      <alignment horizontal="left"/>
      <protection/>
    </xf>
    <xf numFmtId="39" fontId="2" fillId="0" borderId="0" xfId="24" applyFont="1" applyFill="1">
      <alignment/>
      <protection/>
    </xf>
    <xf numFmtId="37" fontId="8" fillId="0" borderId="0" xfId="22" applyFont="1" applyAlignment="1" applyProtection="1">
      <alignment horizontal="left"/>
      <protection/>
    </xf>
    <xf numFmtId="37" fontId="8" fillId="0" borderId="0" xfId="22" applyFont="1">
      <alignment/>
      <protection/>
    </xf>
    <xf numFmtId="190" fontId="2" fillId="0" borderId="0" xfId="15" applyNumberFormat="1" applyFont="1" applyFill="1" applyAlignment="1">
      <alignment horizontal="center"/>
    </xf>
    <xf numFmtId="190" fontId="2" fillId="0" borderId="1" xfId="15" applyNumberFormat="1" applyFont="1" applyFill="1" applyBorder="1" applyAlignment="1">
      <alignment horizontal="center"/>
    </xf>
    <xf numFmtId="190" fontId="2" fillId="0" borderId="0" xfId="15" applyNumberFormat="1" applyFont="1" applyFill="1" applyBorder="1" applyAlignment="1">
      <alignment horizontal="center"/>
    </xf>
    <xf numFmtId="190" fontId="2" fillId="0" borderId="3" xfId="15" applyNumberFormat="1" applyFont="1" applyFill="1" applyBorder="1" applyAlignment="1">
      <alignment horizontal="center"/>
    </xf>
    <xf numFmtId="0" fontId="2" fillId="0" borderId="0" xfId="23" applyFont="1" applyFill="1" applyAlignment="1" quotePrefix="1">
      <alignment horizontal="left"/>
      <protection/>
    </xf>
    <xf numFmtId="190" fontId="2" fillId="0" borderId="1" xfId="17" applyNumberFormat="1" applyFont="1" applyFill="1" applyBorder="1" applyAlignment="1">
      <alignment/>
    </xf>
    <xf numFmtId="190" fontId="2" fillId="0" borderId="0" xfId="15" applyNumberFormat="1" applyFont="1" applyFill="1" applyAlignment="1">
      <alignment/>
    </xf>
    <xf numFmtId="171" fontId="2" fillId="0" borderId="2" xfId="15" applyNumberFormat="1" applyFont="1" applyFill="1" applyBorder="1" applyAlignment="1">
      <alignment/>
    </xf>
    <xf numFmtId="2" fontId="2" fillId="0" borderId="0" xfId="23" applyNumberFormat="1" applyFont="1" applyFill="1">
      <alignment/>
      <protection/>
    </xf>
    <xf numFmtId="15" fontId="9" fillId="0" borderId="0" xfId="23" applyNumberFormat="1" applyFont="1" applyFill="1" applyAlignment="1" quotePrefix="1">
      <alignment horizontal="left"/>
      <protection/>
    </xf>
    <xf numFmtId="190" fontId="8" fillId="0" borderId="5" xfId="15" applyNumberFormat="1" applyFont="1" applyBorder="1" applyAlignment="1">
      <alignment/>
    </xf>
    <xf numFmtId="190" fontId="8" fillId="0" borderId="12" xfId="15" applyNumberFormat="1" applyFont="1" applyBorder="1" applyAlignment="1">
      <alignment/>
    </xf>
    <xf numFmtId="190" fontId="8" fillId="0" borderId="6" xfId="15" applyNumberFormat="1" applyFont="1" applyFill="1" applyBorder="1" applyAlignment="1">
      <alignment/>
    </xf>
    <xf numFmtId="37" fontId="8" fillId="0" borderId="0" xfId="23" applyNumberFormat="1" applyFont="1" applyFill="1" applyBorder="1" applyAlignment="1">
      <alignment horizontal="left"/>
      <protection/>
    </xf>
    <xf numFmtId="0" fontId="2" fillId="0" borderId="0" xfId="23" applyFont="1" applyFill="1" applyAlignment="1">
      <alignment horizontal="justify"/>
      <protection/>
    </xf>
    <xf numFmtId="0" fontId="0" fillId="0" borderId="0" xfId="0" applyFill="1" applyAlignment="1">
      <alignment horizontal="justify"/>
    </xf>
    <xf numFmtId="0" fontId="2" fillId="0" borderId="0" xfId="23" applyFont="1" applyAlignment="1">
      <alignment horizontal="justify"/>
      <protection/>
    </xf>
    <xf numFmtId="0" fontId="2" fillId="0" borderId="0" xfId="0" applyFont="1" applyAlignment="1">
      <alignment horizontal="justify"/>
    </xf>
    <xf numFmtId="0" fontId="3" fillId="0" borderId="0" xfId="23" applyFont="1" applyFill="1" applyAlignment="1">
      <alignment horizontal="left"/>
      <protection/>
    </xf>
    <xf numFmtId="0" fontId="3" fillId="0" borderId="0" xfId="23" applyFont="1" applyAlignment="1">
      <alignment horizontal="center"/>
      <protection/>
    </xf>
    <xf numFmtId="0" fontId="2" fillId="0" borderId="0" xfId="23" applyFont="1" applyFill="1" applyAlignment="1">
      <alignment horizontal="justify"/>
      <protection/>
    </xf>
    <xf numFmtId="0" fontId="2" fillId="0" borderId="0" xfId="0" applyFont="1" applyFill="1" applyAlignment="1">
      <alignment horizontal="justify"/>
    </xf>
    <xf numFmtId="0" fontId="0" fillId="0" borderId="0" xfId="0" applyFill="1" applyAlignment="1">
      <alignment horizontal="justify"/>
    </xf>
    <xf numFmtId="0" fontId="0" fillId="0" borderId="0" xfId="0" applyAlignment="1">
      <alignment horizontal="justify"/>
    </xf>
    <xf numFmtId="0" fontId="2" fillId="0" borderId="0" xfId="23" applyFont="1" applyAlignment="1">
      <alignment horizontal="justify" wrapText="1"/>
      <protection/>
    </xf>
    <xf numFmtId="0" fontId="0" fillId="0" borderId="0" xfId="0" applyAlignment="1">
      <alignment horizontal="justify" wrapText="1"/>
    </xf>
    <xf numFmtId="0" fontId="2" fillId="0" borderId="0" xfId="23" applyFont="1" applyFill="1" applyAlignment="1" quotePrefix="1">
      <alignment horizontal="justify"/>
      <protection/>
    </xf>
    <xf numFmtId="0" fontId="0" fillId="0" borderId="0" xfId="0" applyAlignment="1">
      <alignment/>
    </xf>
    <xf numFmtId="0" fontId="2" fillId="0" borderId="0" xfId="23" applyFont="1" applyAlignment="1" quotePrefix="1">
      <alignment horizontal="justify"/>
      <protection/>
    </xf>
    <xf numFmtId="38" fontId="12" fillId="0" borderId="0" xfId="0" applyNumberFormat="1" applyFont="1" applyFill="1" applyAlignment="1">
      <alignment horizontal="center"/>
    </xf>
    <xf numFmtId="39" fontId="8" fillId="0" borderId="0" xfId="24" applyFont="1" applyAlignment="1">
      <alignment horizontal="justify"/>
      <protection/>
    </xf>
    <xf numFmtId="39" fontId="8" fillId="0" borderId="0" xfId="24" applyFont="1" applyFill="1" applyAlignment="1">
      <alignment horizontal="justify"/>
      <protection/>
    </xf>
    <xf numFmtId="0" fontId="9" fillId="0" borderId="13" xfId="23" applyFont="1" applyFill="1" applyBorder="1" applyAlignment="1">
      <alignment horizontal="center"/>
      <protection/>
    </xf>
    <xf numFmtId="0" fontId="0" fillId="0" borderId="14" xfId="23" applyFill="1" applyBorder="1" applyAlignment="1">
      <alignment horizontal="center"/>
      <protection/>
    </xf>
    <xf numFmtId="0" fontId="0" fillId="0" borderId="15" xfId="23" applyFill="1" applyBorder="1" applyAlignment="1">
      <alignment horizontal="center"/>
      <protection/>
    </xf>
    <xf numFmtId="0" fontId="8" fillId="0" borderId="0" xfId="23" applyFont="1" applyFill="1" applyBorder="1" applyAlignment="1">
      <alignment horizontal="justify"/>
      <protection/>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164</xdr:row>
      <xdr:rowOff>0</xdr:rowOff>
    </xdr:from>
    <xdr:to>
      <xdr:col>7</xdr:col>
      <xdr:colOff>0</xdr:colOff>
      <xdr:row>164</xdr:row>
      <xdr:rowOff>0</xdr:rowOff>
    </xdr:to>
    <xdr:sp>
      <xdr:nvSpPr>
        <xdr:cNvPr id="1" name="TextBox 4"/>
        <xdr:cNvSpPr txBox="1">
          <a:spLocks noChangeArrowheads="1"/>
        </xdr:cNvSpPr>
      </xdr:nvSpPr>
      <xdr:spPr>
        <a:xfrm>
          <a:off x="266700" y="26574750"/>
          <a:ext cx="52387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164</xdr:row>
      <xdr:rowOff>0</xdr:rowOff>
    </xdr:from>
    <xdr:to>
      <xdr:col>6</xdr:col>
      <xdr:colOff>847725</xdr:colOff>
      <xdr:row>164</xdr:row>
      <xdr:rowOff>0</xdr:rowOff>
    </xdr:to>
    <xdr:sp>
      <xdr:nvSpPr>
        <xdr:cNvPr id="2" name="TextBox 5"/>
        <xdr:cNvSpPr txBox="1">
          <a:spLocks noChangeArrowheads="1"/>
        </xdr:cNvSpPr>
      </xdr:nvSpPr>
      <xdr:spPr>
        <a:xfrm>
          <a:off x="428625" y="26574750"/>
          <a:ext cx="50768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172</xdr:row>
      <xdr:rowOff>0</xdr:rowOff>
    </xdr:from>
    <xdr:to>
      <xdr:col>7</xdr:col>
      <xdr:colOff>0</xdr:colOff>
      <xdr:row>172</xdr:row>
      <xdr:rowOff>0</xdr:rowOff>
    </xdr:to>
    <xdr:sp>
      <xdr:nvSpPr>
        <xdr:cNvPr id="3" name="TextBox 7"/>
        <xdr:cNvSpPr txBox="1">
          <a:spLocks noChangeArrowheads="1"/>
        </xdr:cNvSpPr>
      </xdr:nvSpPr>
      <xdr:spPr>
        <a:xfrm>
          <a:off x="257175" y="27870150"/>
          <a:ext cx="52482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9</xdr:col>
      <xdr:colOff>0</xdr:colOff>
      <xdr:row>222</xdr:row>
      <xdr:rowOff>0</xdr:rowOff>
    </xdr:from>
    <xdr:to>
      <xdr:col>9</xdr:col>
      <xdr:colOff>0</xdr:colOff>
      <xdr:row>222</xdr:row>
      <xdr:rowOff>0</xdr:rowOff>
    </xdr:to>
    <xdr:sp>
      <xdr:nvSpPr>
        <xdr:cNvPr id="4" name="TextBox 12"/>
        <xdr:cNvSpPr txBox="1">
          <a:spLocks noChangeArrowheads="1"/>
        </xdr:cNvSpPr>
      </xdr:nvSpPr>
      <xdr:spPr>
        <a:xfrm>
          <a:off x="7258050" y="361283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9</xdr:col>
      <xdr:colOff>0</xdr:colOff>
      <xdr:row>222</xdr:row>
      <xdr:rowOff>0</xdr:rowOff>
    </xdr:from>
    <xdr:to>
      <xdr:col>9</xdr:col>
      <xdr:colOff>0</xdr:colOff>
      <xdr:row>222</xdr:row>
      <xdr:rowOff>0</xdr:rowOff>
    </xdr:to>
    <xdr:sp>
      <xdr:nvSpPr>
        <xdr:cNvPr id="5" name="TextBox 13"/>
        <xdr:cNvSpPr txBox="1">
          <a:spLocks noChangeArrowheads="1"/>
        </xdr:cNvSpPr>
      </xdr:nvSpPr>
      <xdr:spPr>
        <a:xfrm>
          <a:off x="7258050" y="361283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9</xdr:col>
      <xdr:colOff>0</xdr:colOff>
      <xdr:row>222</xdr:row>
      <xdr:rowOff>0</xdr:rowOff>
    </xdr:from>
    <xdr:to>
      <xdr:col>9</xdr:col>
      <xdr:colOff>0</xdr:colOff>
      <xdr:row>222</xdr:row>
      <xdr:rowOff>0</xdr:rowOff>
    </xdr:to>
    <xdr:sp>
      <xdr:nvSpPr>
        <xdr:cNvPr id="6" name="TextBox 14"/>
        <xdr:cNvSpPr txBox="1">
          <a:spLocks noChangeArrowheads="1"/>
        </xdr:cNvSpPr>
      </xdr:nvSpPr>
      <xdr:spPr>
        <a:xfrm>
          <a:off x="7258050" y="361283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9</xdr:col>
      <xdr:colOff>0</xdr:colOff>
      <xdr:row>222</xdr:row>
      <xdr:rowOff>0</xdr:rowOff>
    </xdr:from>
    <xdr:to>
      <xdr:col>9</xdr:col>
      <xdr:colOff>0</xdr:colOff>
      <xdr:row>222</xdr:row>
      <xdr:rowOff>0</xdr:rowOff>
    </xdr:to>
    <xdr:sp>
      <xdr:nvSpPr>
        <xdr:cNvPr id="7" name="TextBox 15"/>
        <xdr:cNvSpPr txBox="1">
          <a:spLocks noChangeArrowheads="1"/>
        </xdr:cNvSpPr>
      </xdr:nvSpPr>
      <xdr:spPr>
        <a:xfrm>
          <a:off x="7258050" y="3612832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9</xdr:col>
      <xdr:colOff>0</xdr:colOff>
      <xdr:row>222</xdr:row>
      <xdr:rowOff>0</xdr:rowOff>
    </xdr:from>
    <xdr:to>
      <xdr:col>9</xdr:col>
      <xdr:colOff>0</xdr:colOff>
      <xdr:row>222</xdr:row>
      <xdr:rowOff>0</xdr:rowOff>
    </xdr:to>
    <xdr:sp>
      <xdr:nvSpPr>
        <xdr:cNvPr id="8" name="TextBox 17"/>
        <xdr:cNvSpPr txBox="1">
          <a:spLocks noChangeArrowheads="1"/>
        </xdr:cNvSpPr>
      </xdr:nvSpPr>
      <xdr:spPr>
        <a:xfrm>
          <a:off x="7258050" y="3612832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9</xdr:col>
      <xdr:colOff>0</xdr:colOff>
      <xdr:row>222</xdr:row>
      <xdr:rowOff>0</xdr:rowOff>
    </xdr:from>
    <xdr:to>
      <xdr:col>9</xdr:col>
      <xdr:colOff>0</xdr:colOff>
      <xdr:row>222</xdr:row>
      <xdr:rowOff>0</xdr:rowOff>
    </xdr:to>
    <xdr:sp>
      <xdr:nvSpPr>
        <xdr:cNvPr id="9" name="TextBox 18"/>
        <xdr:cNvSpPr txBox="1">
          <a:spLocks noChangeArrowheads="1"/>
        </xdr:cNvSpPr>
      </xdr:nvSpPr>
      <xdr:spPr>
        <a:xfrm>
          <a:off x="7258050" y="3612832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174</xdr:row>
      <xdr:rowOff>0</xdr:rowOff>
    </xdr:from>
    <xdr:to>
      <xdr:col>9</xdr:col>
      <xdr:colOff>0</xdr:colOff>
      <xdr:row>174</xdr:row>
      <xdr:rowOff>0</xdr:rowOff>
    </xdr:to>
    <xdr:sp>
      <xdr:nvSpPr>
        <xdr:cNvPr id="10" name="TextBox 21"/>
        <xdr:cNvSpPr txBox="1">
          <a:spLocks noChangeArrowheads="1"/>
        </xdr:cNvSpPr>
      </xdr:nvSpPr>
      <xdr:spPr>
        <a:xfrm>
          <a:off x="762000" y="28194000"/>
          <a:ext cx="6496050"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174</xdr:row>
      <xdr:rowOff>0</xdr:rowOff>
    </xdr:from>
    <xdr:to>
      <xdr:col>8</xdr:col>
      <xdr:colOff>838200</xdr:colOff>
      <xdr:row>174</xdr:row>
      <xdr:rowOff>0</xdr:rowOff>
    </xdr:to>
    <xdr:sp>
      <xdr:nvSpPr>
        <xdr:cNvPr id="11" name="TextBox 22"/>
        <xdr:cNvSpPr txBox="1">
          <a:spLocks noChangeArrowheads="1"/>
        </xdr:cNvSpPr>
      </xdr:nvSpPr>
      <xdr:spPr>
        <a:xfrm>
          <a:off x="762000" y="28194000"/>
          <a:ext cx="64293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174</xdr:row>
      <xdr:rowOff>0</xdr:rowOff>
    </xdr:from>
    <xdr:to>
      <xdr:col>8</xdr:col>
      <xdr:colOff>828675</xdr:colOff>
      <xdr:row>174</xdr:row>
      <xdr:rowOff>0</xdr:rowOff>
    </xdr:to>
    <xdr:sp>
      <xdr:nvSpPr>
        <xdr:cNvPr id="12" name="TextBox 23"/>
        <xdr:cNvSpPr txBox="1">
          <a:spLocks noChangeArrowheads="1"/>
        </xdr:cNvSpPr>
      </xdr:nvSpPr>
      <xdr:spPr>
        <a:xfrm>
          <a:off x="428625" y="28194000"/>
          <a:ext cx="67532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99</xdr:row>
      <xdr:rowOff>0</xdr:rowOff>
    </xdr:from>
    <xdr:to>
      <xdr:col>9</xdr:col>
      <xdr:colOff>0</xdr:colOff>
      <xdr:row>99</xdr:row>
      <xdr:rowOff>0</xdr:rowOff>
    </xdr:to>
    <xdr:sp>
      <xdr:nvSpPr>
        <xdr:cNvPr id="13" name="TextBox 28"/>
        <xdr:cNvSpPr txBox="1">
          <a:spLocks noChangeArrowheads="1"/>
        </xdr:cNvSpPr>
      </xdr:nvSpPr>
      <xdr:spPr>
        <a:xfrm>
          <a:off x="438150" y="16040100"/>
          <a:ext cx="68199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99</xdr:row>
      <xdr:rowOff>0</xdr:rowOff>
    </xdr:from>
    <xdr:to>
      <xdr:col>9</xdr:col>
      <xdr:colOff>0</xdr:colOff>
      <xdr:row>99</xdr:row>
      <xdr:rowOff>0</xdr:rowOff>
    </xdr:to>
    <xdr:sp>
      <xdr:nvSpPr>
        <xdr:cNvPr id="14" name="TextBox 38"/>
        <xdr:cNvSpPr txBox="1">
          <a:spLocks noChangeArrowheads="1"/>
        </xdr:cNvSpPr>
      </xdr:nvSpPr>
      <xdr:spPr>
        <a:xfrm>
          <a:off x="438150" y="16040100"/>
          <a:ext cx="68199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99"/>
  <sheetViews>
    <sheetView tabSelected="1" workbookViewId="0" topLeftCell="B95">
      <selection activeCell="B113" sqref="B113"/>
    </sheetView>
  </sheetViews>
  <sheetFormatPr defaultColWidth="9.140625" defaultRowHeight="12.75"/>
  <cols>
    <col min="1" max="1" width="6.28125" style="8" customWidth="1"/>
    <col min="2" max="2" width="4.7109375" style="8" customWidth="1"/>
    <col min="3" max="3" width="10.7109375" style="8" customWidth="1"/>
    <col min="4" max="4" width="20.28125" style="8" customWidth="1"/>
    <col min="5" max="5" width="15.140625" style="8" customWidth="1"/>
    <col min="6" max="8" width="12.7109375" style="8" customWidth="1"/>
    <col min="9" max="9" width="13.57421875" style="8" customWidth="1"/>
    <col min="10" max="16384" width="9.140625" style="8" customWidth="1"/>
  </cols>
  <sheetData>
    <row r="1" spans="1:9" ht="12.75">
      <c r="A1" s="274"/>
      <c r="B1" s="274"/>
      <c r="C1" s="274"/>
      <c r="D1" s="274"/>
      <c r="E1" s="274"/>
      <c r="F1" s="274"/>
      <c r="G1" s="274"/>
      <c r="H1" s="274"/>
      <c r="I1" s="274"/>
    </row>
    <row r="2" spans="1:9" ht="12.75">
      <c r="A2" s="195" t="s">
        <v>194</v>
      </c>
      <c r="B2" s="195" t="s">
        <v>195</v>
      </c>
      <c r="C2" s="4"/>
      <c r="D2" s="4"/>
      <c r="E2" s="4"/>
      <c r="F2" s="4"/>
      <c r="G2" s="4"/>
      <c r="H2" s="4"/>
      <c r="I2" s="4"/>
    </row>
    <row r="3" spans="1:9" ht="12.75">
      <c r="A3" s="4"/>
      <c r="B3" s="4"/>
      <c r="C3" s="4"/>
      <c r="D3" s="4"/>
      <c r="E3" s="4"/>
      <c r="F3" s="4"/>
      <c r="G3" s="4"/>
      <c r="H3" s="4"/>
      <c r="I3" s="4"/>
    </row>
    <row r="5" spans="1:3" ht="12.75">
      <c r="A5" s="6" t="s">
        <v>108</v>
      </c>
      <c r="B5" s="7" t="s">
        <v>12</v>
      </c>
      <c r="C5" s="7"/>
    </row>
    <row r="6" spans="1:3" ht="12.75">
      <c r="A6" s="6"/>
      <c r="B6" s="7"/>
      <c r="C6" s="7"/>
    </row>
    <row r="7" spans="1:9" ht="12.75">
      <c r="A7" s="6"/>
      <c r="B7" s="276" t="s">
        <v>243</v>
      </c>
      <c r="C7" s="277"/>
      <c r="D7" s="277"/>
      <c r="E7" s="277"/>
      <c r="F7" s="277"/>
      <c r="G7" s="277"/>
      <c r="H7" s="277"/>
      <c r="I7" s="277"/>
    </row>
    <row r="8" spans="1:9" ht="12.75">
      <c r="A8" s="6"/>
      <c r="B8" s="277"/>
      <c r="C8" s="277"/>
      <c r="D8" s="277"/>
      <c r="E8" s="277"/>
      <c r="F8" s="277"/>
      <c r="G8" s="277"/>
      <c r="H8" s="277"/>
      <c r="I8" s="277"/>
    </row>
    <row r="9" spans="1:9" ht="12.75">
      <c r="A9" s="6"/>
      <c r="B9" s="277"/>
      <c r="C9" s="277"/>
      <c r="D9" s="277"/>
      <c r="E9" s="277"/>
      <c r="F9" s="277"/>
      <c r="G9" s="277"/>
      <c r="H9" s="277"/>
      <c r="I9" s="277"/>
    </row>
    <row r="10" spans="1:9" ht="12.75">
      <c r="A10" s="6"/>
      <c r="B10" s="236"/>
      <c r="C10" s="236"/>
      <c r="D10" s="236"/>
      <c r="E10" s="236"/>
      <c r="F10" s="236"/>
      <c r="G10" s="236"/>
      <c r="H10" s="236"/>
      <c r="I10" s="236"/>
    </row>
    <row r="11" spans="1:9" ht="12.75">
      <c r="A11" s="6"/>
      <c r="B11" s="276" t="s">
        <v>238</v>
      </c>
      <c r="C11" s="277"/>
      <c r="D11" s="277"/>
      <c r="E11" s="277"/>
      <c r="F11" s="277"/>
      <c r="G11" s="277"/>
      <c r="H11" s="277"/>
      <c r="I11" s="277"/>
    </row>
    <row r="12" spans="1:9" ht="12.75">
      <c r="A12" s="6"/>
      <c r="B12" s="277"/>
      <c r="C12" s="277"/>
      <c r="D12" s="277"/>
      <c r="E12" s="277"/>
      <c r="F12" s="277"/>
      <c r="G12" s="277"/>
      <c r="H12" s="277"/>
      <c r="I12" s="277"/>
    </row>
    <row r="13" spans="1:3" ht="12.75">
      <c r="A13" s="6"/>
      <c r="B13" s="7"/>
      <c r="C13" s="7"/>
    </row>
    <row r="14" spans="1:3" ht="12.75">
      <c r="A14" s="6"/>
      <c r="B14" s="7"/>
      <c r="C14" s="7"/>
    </row>
    <row r="15" spans="1:3" ht="13.5" customHeight="1">
      <c r="A15" s="6" t="s">
        <v>109</v>
      </c>
      <c r="B15" s="7" t="s">
        <v>13</v>
      </c>
      <c r="C15" s="7"/>
    </row>
    <row r="16" spans="1:3" ht="12.75">
      <c r="A16" s="6"/>
      <c r="B16" s="7"/>
      <c r="C16" s="7"/>
    </row>
    <row r="17" spans="1:9" ht="12.75">
      <c r="A17" s="6"/>
      <c r="B17" s="276" t="s">
        <v>239</v>
      </c>
      <c r="C17" s="278"/>
      <c r="D17" s="278"/>
      <c r="E17" s="278"/>
      <c r="F17" s="278"/>
      <c r="G17" s="278"/>
      <c r="H17" s="278"/>
      <c r="I17" s="278"/>
    </row>
    <row r="18" spans="1:9" ht="12.75">
      <c r="A18" s="6"/>
      <c r="B18" s="276"/>
      <c r="C18" s="278"/>
      <c r="D18" s="278"/>
      <c r="E18" s="278"/>
      <c r="F18" s="278"/>
      <c r="G18" s="278"/>
      <c r="H18" s="278"/>
      <c r="I18" s="278"/>
    </row>
    <row r="19" spans="1:9" ht="12.75">
      <c r="A19" s="6"/>
      <c r="B19" s="236"/>
      <c r="C19" s="236"/>
      <c r="D19" s="236"/>
      <c r="E19" s="236"/>
      <c r="F19" s="236"/>
      <c r="G19" s="236"/>
      <c r="H19" s="236"/>
      <c r="I19" s="236"/>
    </row>
    <row r="20" spans="1:3" ht="12.75">
      <c r="A20" s="6"/>
      <c r="B20" s="7"/>
      <c r="C20" s="7"/>
    </row>
    <row r="21" spans="1:3" ht="12.75">
      <c r="A21" s="6" t="s">
        <v>110</v>
      </c>
      <c r="B21" s="7" t="s">
        <v>14</v>
      </c>
      <c r="C21" s="7"/>
    </row>
    <row r="22" spans="1:3" ht="12.75">
      <c r="A22" s="6"/>
      <c r="B22" s="7"/>
      <c r="C22" s="7"/>
    </row>
    <row r="23" spans="1:9" ht="12.75">
      <c r="A23" s="6"/>
      <c r="B23" s="272" t="s">
        <v>257</v>
      </c>
      <c r="C23" s="273"/>
      <c r="D23" s="273"/>
      <c r="E23" s="273"/>
      <c r="F23" s="273"/>
      <c r="G23" s="273"/>
      <c r="H23" s="273"/>
      <c r="I23" s="273"/>
    </row>
    <row r="24" spans="1:3" ht="12.75">
      <c r="A24" s="6"/>
      <c r="B24" s="8" t="s">
        <v>258</v>
      </c>
      <c r="C24" s="7"/>
    </row>
    <row r="25" spans="1:3" ht="12.75">
      <c r="A25" s="6"/>
      <c r="C25" s="7"/>
    </row>
    <row r="26" spans="1:3" ht="12.75">
      <c r="A26" s="6"/>
      <c r="B26" s="7"/>
      <c r="C26" s="7"/>
    </row>
    <row r="27" spans="1:3" ht="12.75">
      <c r="A27" s="6" t="s">
        <v>111</v>
      </c>
      <c r="B27" s="7" t="s">
        <v>15</v>
      </c>
      <c r="C27" s="7"/>
    </row>
    <row r="28" spans="1:3" ht="12.75">
      <c r="A28" s="6"/>
      <c r="B28" s="7"/>
      <c r="C28" s="7"/>
    </row>
    <row r="29" spans="1:9" ht="12.75">
      <c r="A29" s="6"/>
      <c r="B29" s="272" t="s">
        <v>200</v>
      </c>
      <c r="C29" s="279"/>
      <c r="D29" s="279"/>
      <c r="E29" s="279"/>
      <c r="F29" s="279"/>
      <c r="G29" s="279"/>
      <c r="H29" s="279"/>
      <c r="I29" s="279"/>
    </row>
    <row r="30" spans="1:9" ht="12.75">
      <c r="A30" s="6"/>
      <c r="B30" s="279"/>
      <c r="C30" s="279"/>
      <c r="D30" s="279"/>
      <c r="E30" s="279"/>
      <c r="F30" s="279"/>
      <c r="G30" s="279"/>
      <c r="H30" s="279"/>
      <c r="I30" s="279"/>
    </row>
    <row r="31" spans="1:9" ht="12.75">
      <c r="A31" s="6"/>
      <c r="B31" s="236"/>
      <c r="C31" s="236"/>
      <c r="D31" s="236"/>
      <c r="E31" s="236"/>
      <c r="F31" s="236"/>
      <c r="G31" s="236"/>
      <c r="H31" s="236"/>
      <c r="I31" s="236"/>
    </row>
    <row r="32" spans="1:3" ht="12.75">
      <c r="A32" s="6"/>
      <c r="C32" s="7"/>
    </row>
    <row r="33" spans="1:3" ht="12.75">
      <c r="A33" s="9" t="s">
        <v>112</v>
      </c>
      <c r="B33" s="7" t="s">
        <v>16</v>
      </c>
      <c r="C33" s="7"/>
    </row>
    <row r="34" spans="1:3" ht="12.75">
      <c r="A34" s="6"/>
      <c r="B34" s="7"/>
      <c r="C34" s="7"/>
    </row>
    <row r="35" spans="1:3" ht="12.75">
      <c r="A35" s="6"/>
      <c r="B35" s="8" t="s">
        <v>181</v>
      </c>
      <c r="C35" s="7"/>
    </row>
    <row r="36" spans="1:3" ht="12.75">
      <c r="A36" s="6"/>
      <c r="B36" s="7"/>
      <c r="C36" s="7"/>
    </row>
    <row r="37" spans="1:3" ht="12.75">
      <c r="A37" s="6"/>
      <c r="B37" s="7"/>
      <c r="C37" s="7"/>
    </row>
    <row r="38" spans="1:3" ht="12.75">
      <c r="A38" s="6" t="s">
        <v>113</v>
      </c>
      <c r="B38" s="7" t="s">
        <v>7</v>
      </c>
      <c r="C38" s="7"/>
    </row>
    <row r="39" spans="1:3" ht="12.75">
      <c r="A39" s="6"/>
      <c r="B39" s="7"/>
      <c r="C39" s="7"/>
    </row>
    <row r="40" spans="1:9" ht="12.75">
      <c r="A40" s="6"/>
      <c r="B40" s="272" t="s">
        <v>256</v>
      </c>
      <c r="C40" s="279"/>
      <c r="D40" s="279"/>
      <c r="E40" s="279"/>
      <c r="F40" s="279"/>
      <c r="G40" s="279"/>
      <c r="H40" s="279"/>
      <c r="I40" s="279"/>
    </row>
    <row r="41" spans="1:9" ht="12.75">
      <c r="A41" s="6"/>
      <c r="B41" s="272"/>
      <c r="C41" s="279"/>
      <c r="D41" s="279"/>
      <c r="E41" s="279"/>
      <c r="F41" s="279"/>
      <c r="G41" s="279"/>
      <c r="H41" s="279"/>
      <c r="I41" s="279"/>
    </row>
    <row r="42" spans="1:9" ht="12.75">
      <c r="A42" s="6"/>
      <c r="B42" s="279"/>
      <c r="C42" s="279"/>
      <c r="D42" s="279"/>
      <c r="E42" s="279"/>
      <c r="F42" s="279"/>
      <c r="G42" s="279"/>
      <c r="H42" s="279"/>
      <c r="I42" s="279"/>
    </row>
    <row r="43" spans="1:9" ht="12.75">
      <c r="A43" s="6"/>
      <c r="B43" s="221"/>
      <c r="C43" s="221"/>
      <c r="D43" s="221"/>
      <c r="E43" s="221"/>
      <c r="F43" s="221"/>
      <c r="G43" s="221"/>
      <c r="H43" s="221"/>
      <c r="I43" s="221"/>
    </row>
    <row r="44" spans="1:9" ht="12.75" customHeight="1">
      <c r="A44" s="6"/>
      <c r="B44" s="276" t="s">
        <v>220</v>
      </c>
      <c r="C44" s="278"/>
      <c r="D44" s="278"/>
      <c r="E44" s="278"/>
      <c r="F44" s="278"/>
      <c r="G44" s="278"/>
      <c r="H44" s="278"/>
      <c r="I44" s="278"/>
    </row>
    <row r="45" spans="1:9" ht="12.75">
      <c r="A45" s="6"/>
      <c r="B45" s="278"/>
      <c r="C45" s="278"/>
      <c r="D45" s="278"/>
      <c r="E45" s="278"/>
      <c r="F45" s="278"/>
      <c r="G45" s="278"/>
      <c r="H45" s="278"/>
      <c r="I45" s="278"/>
    </row>
    <row r="46" spans="1:3" ht="12.75">
      <c r="A46" s="6"/>
      <c r="B46" s="7"/>
      <c r="C46" s="7"/>
    </row>
    <row r="47" spans="1:3" ht="12.75">
      <c r="A47" s="6"/>
      <c r="B47" s="7"/>
      <c r="C47" s="7"/>
    </row>
    <row r="48" spans="1:5" ht="12.75">
      <c r="A48" s="9" t="s">
        <v>114</v>
      </c>
      <c r="B48" s="7" t="s">
        <v>17</v>
      </c>
      <c r="C48" s="7"/>
      <c r="E48" s="10"/>
    </row>
    <row r="49" spans="1:3" ht="12.75">
      <c r="A49" s="6"/>
      <c r="B49" s="7"/>
      <c r="C49" s="7"/>
    </row>
    <row r="50" spans="1:9" ht="12.75">
      <c r="A50" s="6"/>
      <c r="B50" s="276" t="s">
        <v>270</v>
      </c>
      <c r="C50" s="278"/>
      <c r="D50" s="278"/>
      <c r="E50" s="278"/>
      <c r="F50" s="278"/>
      <c r="G50" s="278"/>
      <c r="H50" s="278"/>
      <c r="I50" s="278"/>
    </row>
    <row r="51" spans="1:3" ht="12.75">
      <c r="A51" s="6"/>
      <c r="C51" s="7"/>
    </row>
    <row r="52" spans="1:2" ht="12.75">
      <c r="A52" s="6"/>
      <c r="B52" s="7"/>
    </row>
    <row r="53" spans="1:8" ht="12.75">
      <c r="A53" s="6" t="s">
        <v>115</v>
      </c>
      <c r="B53" s="210" t="s">
        <v>8</v>
      </c>
      <c r="C53" s="7"/>
      <c r="E53" s="12"/>
      <c r="F53" s="12"/>
      <c r="G53" s="12"/>
      <c r="H53" s="12"/>
    </row>
    <row r="54" spans="1:8" ht="12.75">
      <c r="A54" s="6"/>
      <c r="B54" s="210"/>
      <c r="C54" s="7"/>
      <c r="E54" s="12"/>
      <c r="F54" s="12"/>
      <c r="G54" s="12"/>
      <c r="H54" s="12"/>
    </row>
    <row r="55" spans="1:8" ht="12.75">
      <c r="A55" s="9"/>
      <c r="B55" s="8" t="s">
        <v>162</v>
      </c>
      <c r="C55" s="7"/>
      <c r="E55" s="12"/>
      <c r="F55" s="12"/>
      <c r="G55" s="12"/>
      <c r="H55" s="12"/>
    </row>
    <row r="56" spans="1:8" ht="12.75">
      <c r="A56" s="9"/>
      <c r="C56" s="7"/>
      <c r="E56" s="12"/>
      <c r="F56" s="12"/>
      <c r="G56" s="12"/>
      <c r="H56" s="12"/>
    </row>
    <row r="57" spans="1:8" ht="12.75">
      <c r="A57" s="9"/>
      <c r="B57" s="8" t="s">
        <v>149</v>
      </c>
      <c r="C57" s="7"/>
      <c r="E57" s="12"/>
      <c r="F57" s="12"/>
      <c r="G57" s="12"/>
      <c r="H57" s="12"/>
    </row>
    <row r="58" spans="1:8" ht="12.75">
      <c r="A58" s="9"/>
      <c r="C58" s="7"/>
      <c r="E58" s="12"/>
      <c r="F58" s="12"/>
      <c r="G58" s="12"/>
      <c r="H58" s="12"/>
    </row>
    <row r="59" spans="1:8" ht="12.75">
      <c r="A59" s="9"/>
      <c r="C59" s="7"/>
      <c r="D59" s="8" t="s">
        <v>150</v>
      </c>
      <c r="E59" s="11" t="s">
        <v>182</v>
      </c>
      <c r="F59" s="12"/>
      <c r="G59" s="12"/>
      <c r="H59" s="12"/>
    </row>
    <row r="60" spans="1:8" ht="12.75">
      <c r="A60" s="9"/>
      <c r="C60" s="7"/>
      <c r="E60" s="12"/>
      <c r="F60" s="12"/>
      <c r="G60" s="12"/>
      <c r="H60" s="12"/>
    </row>
    <row r="61" spans="1:8" ht="12.75">
      <c r="A61" s="9"/>
      <c r="C61" s="7"/>
      <c r="D61" s="8" t="s">
        <v>151</v>
      </c>
      <c r="E61" s="11" t="s">
        <v>183</v>
      </c>
      <c r="F61" s="12"/>
      <c r="G61" s="12"/>
      <c r="H61" s="12"/>
    </row>
    <row r="62" spans="1:8" ht="12.75">
      <c r="A62" s="9"/>
      <c r="C62" s="7"/>
      <c r="E62" s="12"/>
      <c r="F62" s="12"/>
      <c r="G62" s="12"/>
      <c r="H62" s="12"/>
    </row>
    <row r="63" spans="1:8" ht="12.75">
      <c r="A63" s="9"/>
      <c r="C63" s="7"/>
      <c r="D63" s="8" t="s">
        <v>152</v>
      </c>
      <c r="E63" s="11" t="s">
        <v>259</v>
      </c>
      <c r="F63" s="12"/>
      <c r="G63" s="12"/>
      <c r="H63" s="12"/>
    </row>
    <row r="64" spans="1:8" ht="12.75">
      <c r="A64" s="9"/>
      <c r="B64" s="7"/>
      <c r="C64" s="7"/>
      <c r="E64" s="11"/>
      <c r="F64" s="12"/>
      <c r="G64" s="12"/>
      <c r="H64" s="12"/>
    </row>
    <row r="65" spans="1:8" ht="12.75">
      <c r="A65" s="9"/>
      <c r="B65" s="7"/>
      <c r="C65" s="7"/>
      <c r="E65" s="11"/>
      <c r="F65" s="12"/>
      <c r="G65" s="12"/>
      <c r="H65" s="12"/>
    </row>
    <row r="66" spans="1:9" ht="12.75">
      <c r="A66" s="9"/>
      <c r="B66" s="7"/>
      <c r="C66" s="7"/>
      <c r="E66" s="275" t="s">
        <v>25</v>
      </c>
      <c r="F66" s="275"/>
      <c r="G66" s="275"/>
      <c r="H66" s="275"/>
      <c r="I66" s="275"/>
    </row>
    <row r="67" spans="1:9" ht="12.75">
      <c r="A67" s="9"/>
      <c r="B67" s="7"/>
      <c r="C67" s="7"/>
      <c r="D67" s="15"/>
      <c r="E67" s="246" t="s">
        <v>10</v>
      </c>
      <c r="F67" s="246" t="s">
        <v>9</v>
      </c>
      <c r="G67" s="246" t="s">
        <v>154</v>
      </c>
      <c r="H67" s="246" t="s">
        <v>166</v>
      </c>
      <c r="I67" s="246" t="s">
        <v>160</v>
      </c>
    </row>
    <row r="68" spans="1:9" ht="12.75">
      <c r="A68" s="9"/>
      <c r="B68" s="7"/>
      <c r="C68" s="7"/>
      <c r="D68" s="15"/>
      <c r="E68" s="246" t="s">
        <v>153</v>
      </c>
      <c r="F68" s="246" t="s">
        <v>153</v>
      </c>
      <c r="G68" s="246"/>
      <c r="H68" s="246"/>
      <c r="I68" s="246"/>
    </row>
    <row r="69" spans="1:9" ht="12.75">
      <c r="A69" s="9"/>
      <c r="B69" s="7"/>
      <c r="C69" s="7"/>
      <c r="D69" s="15"/>
      <c r="E69" s="246" t="s">
        <v>32</v>
      </c>
      <c r="F69" s="246" t="s">
        <v>32</v>
      </c>
      <c r="G69" s="246" t="s">
        <v>32</v>
      </c>
      <c r="H69" s="246" t="s">
        <v>32</v>
      </c>
      <c r="I69" s="246" t="s">
        <v>32</v>
      </c>
    </row>
    <row r="70" spans="1:9" ht="12.75">
      <c r="A70" s="9"/>
      <c r="B70" s="7"/>
      <c r="C70" s="7"/>
      <c r="D70" s="15" t="s">
        <v>11</v>
      </c>
      <c r="E70" s="256">
        <v>174</v>
      </c>
      <c r="F70" s="256">
        <v>327885</v>
      </c>
      <c r="G70" s="256">
        <v>339</v>
      </c>
      <c r="H70" s="256">
        <v>0</v>
      </c>
      <c r="I70" s="256">
        <f>SUM(E70:H70)</f>
        <v>328398</v>
      </c>
    </row>
    <row r="71" spans="1:9" ht="12.75">
      <c r="A71" s="9"/>
      <c r="B71" s="7"/>
      <c r="C71" s="7"/>
      <c r="D71" s="15" t="s">
        <v>158</v>
      </c>
      <c r="E71" s="257">
        <v>111419</v>
      </c>
      <c r="F71" s="257">
        <v>131397</v>
      </c>
      <c r="G71" s="257">
        <v>454</v>
      </c>
      <c r="H71" s="258">
        <v>-243270</v>
      </c>
      <c r="I71" s="256">
        <f>SUM(E71:H71)</f>
        <v>0</v>
      </c>
    </row>
    <row r="72" spans="1:9" ht="12.75">
      <c r="A72" s="9"/>
      <c r="B72" s="7"/>
      <c r="C72" s="7"/>
      <c r="D72" s="15" t="s">
        <v>159</v>
      </c>
      <c r="E72" s="259">
        <f>+E70+E71</f>
        <v>111593</v>
      </c>
      <c r="F72" s="259">
        <f>+F70+F71</f>
        <v>459282</v>
      </c>
      <c r="G72" s="259">
        <f>+G70+G71</f>
        <v>793</v>
      </c>
      <c r="H72" s="259">
        <f>+H70+H71</f>
        <v>-243270</v>
      </c>
      <c r="I72" s="259">
        <f>SUM(E72:H72)</f>
        <v>328398</v>
      </c>
    </row>
    <row r="73" spans="1:9" ht="12.75">
      <c r="A73" s="9"/>
      <c r="B73" s="7"/>
      <c r="C73" s="7"/>
      <c r="D73" s="15"/>
      <c r="E73" s="256"/>
      <c r="F73" s="256"/>
      <c r="G73" s="256"/>
      <c r="H73" s="256"/>
      <c r="I73" s="256"/>
    </row>
    <row r="74" spans="1:9" ht="12.75">
      <c r="A74" s="9"/>
      <c r="B74" s="7"/>
      <c r="C74" s="7"/>
      <c r="D74" s="15" t="s">
        <v>50</v>
      </c>
      <c r="E74" s="256">
        <v>5004</v>
      </c>
      <c r="F74" s="256">
        <v>22732</v>
      </c>
      <c r="G74" s="256">
        <v>14213</v>
      </c>
      <c r="H74" s="256">
        <f>-16310-500</f>
        <v>-16810</v>
      </c>
      <c r="I74" s="256">
        <f>SUM(E74:H74)</f>
        <v>25139</v>
      </c>
    </row>
    <row r="75" spans="1:9" ht="12.75">
      <c r="A75" s="9"/>
      <c r="B75" s="7"/>
      <c r="C75" s="7"/>
      <c r="D75" s="15"/>
      <c r="E75" s="256"/>
      <c r="F75" s="256"/>
      <c r="G75" s="256"/>
      <c r="H75" s="256"/>
      <c r="I75" s="256"/>
    </row>
    <row r="76" spans="1:9" ht="12.75">
      <c r="A76" s="9"/>
      <c r="B76" s="7"/>
      <c r="C76" s="7"/>
      <c r="D76" s="15" t="s">
        <v>104</v>
      </c>
      <c r="E76" s="256">
        <v>3643</v>
      </c>
      <c r="F76" s="256">
        <v>16588</v>
      </c>
      <c r="G76" s="256">
        <v>13699</v>
      </c>
      <c r="H76" s="256">
        <f>-15854-500*0.72</f>
        <v>-16214</v>
      </c>
      <c r="I76" s="256">
        <f>SUM(E76:H76)</f>
        <v>17716</v>
      </c>
    </row>
    <row r="77" spans="1:9" ht="12.75">
      <c r="A77" s="9"/>
      <c r="B77" s="7"/>
      <c r="C77" s="7"/>
      <c r="E77" s="12"/>
      <c r="F77" s="12"/>
      <c r="G77" s="12"/>
      <c r="H77" s="12"/>
      <c r="I77" s="12"/>
    </row>
    <row r="78" spans="5:8" ht="12.75">
      <c r="E78" s="12"/>
      <c r="F78" s="12"/>
      <c r="G78" s="12"/>
      <c r="H78" s="12"/>
    </row>
    <row r="79" spans="1:3" ht="12.75">
      <c r="A79" s="9" t="s">
        <v>116</v>
      </c>
      <c r="B79" s="7" t="s">
        <v>18</v>
      </c>
      <c r="C79" s="7"/>
    </row>
    <row r="80" spans="1:3" ht="12.75">
      <c r="A80" s="6"/>
      <c r="B80" s="7"/>
      <c r="C80" s="7"/>
    </row>
    <row r="81" spans="1:9" ht="12.75">
      <c r="A81" s="6"/>
      <c r="B81" s="276" t="s">
        <v>271</v>
      </c>
      <c r="C81" s="278"/>
      <c r="D81" s="278"/>
      <c r="E81" s="278"/>
      <c r="F81" s="278"/>
      <c r="G81" s="278"/>
      <c r="H81" s="278"/>
      <c r="I81" s="278"/>
    </row>
    <row r="82" spans="1:9" ht="12.75">
      <c r="A82" s="6"/>
      <c r="B82" s="278"/>
      <c r="C82" s="278"/>
      <c r="D82" s="278"/>
      <c r="E82" s="278"/>
      <c r="F82" s="278"/>
      <c r="G82" s="278"/>
      <c r="H82" s="278"/>
      <c r="I82" s="278"/>
    </row>
    <row r="83" spans="1:9" ht="12.75">
      <c r="A83" s="6"/>
      <c r="B83" s="271"/>
      <c r="C83" s="271"/>
      <c r="D83" s="271"/>
      <c r="E83" s="271"/>
      <c r="F83" s="271"/>
      <c r="G83" s="271"/>
      <c r="H83" s="271"/>
      <c r="I83" s="271"/>
    </row>
    <row r="84" spans="1:3" ht="12.75">
      <c r="A84" s="6"/>
      <c r="B84" s="7"/>
      <c r="C84" s="7"/>
    </row>
    <row r="85" spans="1:4" ht="12.75">
      <c r="A85" s="6" t="s">
        <v>117</v>
      </c>
      <c r="B85" s="7" t="s">
        <v>19</v>
      </c>
      <c r="D85" s="7"/>
    </row>
    <row r="86" spans="1:4" ht="12.75">
      <c r="A86" s="6"/>
      <c r="B86" s="7"/>
      <c r="D86" s="7"/>
    </row>
    <row r="87" spans="1:4" ht="12.75">
      <c r="A87" s="6"/>
      <c r="B87" s="8" t="s">
        <v>184</v>
      </c>
      <c r="D87" s="7"/>
    </row>
    <row r="88" spans="1:4" ht="12.75">
      <c r="A88" s="6"/>
      <c r="B88" s="7"/>
      <c r="D88" s="7"/>
    </row>
    <row r="89" spans="1:4" ht="12.75">
      <c r="A89" s="6"/>
      <c r="D89" s="7"/>
    </row>
    <row r="90" spans="1:3" ht="12.75">
      <c r="A90" s="211" t="s">
        <v>118</v>
      </c>
      <c r="B90" s="7" t="s">
        <v>20</v>
      </c>
      <c r="C90" s="7"/>
    </row>
    <row r="91" spans="1:3" ht="12.75">
      <c r="A91" s="6"/>
      <c r="B91" s="7"/>
      <c r="C91" s="7"/>
    </row>
    <row r="92" spans="1:9" ht="12.75">
      <c r="A92" s="6"/>
      <c r="B92" s="272" t="s">
        <v>268</v>
      </c>
      <c r="C92" s="273"/>
      <c r="D92" s="273"/>
      <c r="E92" s="273"/>
      <c r="F92" s="273"/>
      <c r="G92" s="273"/>
      <c r="H92" s="273"/>
      <c r="I92" s="273"/>
    </row>
    <row r="93" spans="1:9" ht="12.75">
      <c r="A93" s="6"/>
      <c r="B93" s="273"/>
      <c r="C93" s="273"/>
      <c r="D93" s="273"/>
      <c r="E93" s="273"/>
      <c r="F93" s="273"/>
      <c r="G93" s="273"/>
      <c r="H93" s="273"/>
      <c r="I93" s="273"/>
    </row>
    <row r="94" spans="1:9" ht="12.75">
      <c r="A94" s="6"/>
      <c r="B94" s="273"/>
      <c r="C94" s="273"/>
      <c r="D94" s="273"/>
      <c r="E94" s="273"/>
      <c r="F94" s="273"/>
      <c r="G94" s="273"/>
      <c r="H94" s="273"/>
      <c r="I94" s="273"/>
    </row>
    <row r="95" spans="1:3" ht="12.75">
      <c r="A95" s="6"/>
      <c r="B95" s="7"/>
      <c r="C95" s="7"/>
    </row>
    <row r="96" spans="1:9" ht="12.75">
      <c r="A96" s="6"/>
      <c r="B96" s="272" t="s">
        <v>218</v>
      </c>
      <c r="C96" s="273"/>
      <c r="D96" s="273"/>
      <c r="E96" s="273"/>
      <c r="F96" s="273"/>
      <c r="G96" s="273"/>
      <c r="H96" s="273"/>
      <c r="I96" s="273"/>
    </row>
    <row r="97" spans="1:9" ht="12.75">
      <c r="A97" s="6"/>
      <c r="B97" s="273"/>
      <c r="C97" s="273"/>
      <c r="D97" s="273"/>
      <c r="E97" s="273"/>
      <c r="F97" s="273"/>
      <c r="G97" s="273"/>
      <c r="H97" s="273"/>
      <c r="I97" s="273"/>
    </row>
    <row r="98" spans="1:9" ht="12.75">
      <c r="A98" s="6"/>
      <c r="B98" s="273"/>
      <c r="C98" s="273"/>
      <c r="D98" s="273"/>
      <c r="E98" s="273"/>
      <c r="F98" s="273"/>
      <c r="G98" s="273"/>
      <c r="H98" s="273"/>
      <c r="I98" s="273"/>
    </row>
    <row r="99" spans="1:9" ht="12.75">
      <c r="A99" s="6"/>
      <c r="B99" s="236"/>
      <c r="C99" s="236"/>
      <c r="D99" s="236"/>
      <c r="E99" s="236"/>
      <c r="F99" s="236"/>
      <c r="G99" s="236"/>
      <c r="H99" s="236"/>
      <c r="I99" s="236"/>
    </row>
    <row r="100" spans="1:9" ht="12.75">
      <c r="A100" s="6"/>
      <c r="B100" s="272" t="s">
        <v>278</v>
      </c>
      <c r="C100" s="273"/>
      <c r="D100" s="273"/>
      <c r="E100" s="273"/>
      <c r="F100" s="273"/>
      <c r="G100" s="273"/>
      <c r="H100" s="273"/>
      <c r="I100" s="273"/>
    </row>
    <row r="101" spans="1:9" ht="12.75">
      <c r="A101" s="6"/>
      <c r="B101" s="273"/>
      <c r="C101" s="273"/>
      <c r="D101" s="273"/>
      <c r="E101" s="273"/>
      <c r="F101" s="273"/>
      <c r="G101" s="273"/>
      <c r="H101" s="273"/>
      <c r="I101" s="273"/>
    </row>
    <row r="102" spans="1:9" ht="12.75">
      <c r="A102" s="6"/>
      <c r="B102" s="273"/>
      <c r="C102" s="273"/>
      <c r="D102" s="273"/>
      <c r="E102" s="273"/>
      <c r="F102" s="273"/>
      <c r="G102" s="273"/>
      <c r="H102" s="273"/>
      <c r="I102" s="273"/>
    </row>
    <row r="103" spans="1:9" ht="12.75">
      <c r="A103" s="6"/>
      <c r="B103" s="236"/>
      <c r="C103" s="236"/>
      <c r="D103" s="236"/>
      <c r="E103" s="236"/>
      <c r="F103" s="236"/>
      <c r="G103" s="236"/>
      <c r="H103" s="236"/>
      <c r="I103" s="236"/>
    </row>
    <row r="104" spans="1:3" ht="12.75">
      <c r="A104" s="6"/>
      <c r="C104" s="7"/>
    </row>
    <row r="105" spans="1:3" ht="12.75">
      <c r="A105" s="6" t="s">
        <v>119</v>
      </c>
      <c r="B105" s="7" t="s">
        <v>21</v>
      </c>
      <c r="C105" s="7"/>
    </row>
    <row r="106" spans="1:3" ht="12.75">
      <c r="A106" s="6"/>
      <c r="C106" s="7"/>
    </row>
    <row r="107" spans="1:9" ht="12.75">
      <c r="A107" s="6"/>
      <c r="B107" s="272" t="s">
        <v>272</v>
      </c>
      <c r="C107" s="273"/>
      <c r="D107" s="273"/>
      <c r="E107" s="273"/>
      <c r="F107" s="273"/>
      <c r="G107" s="273"/>
      <c r="H107" s="273"/>
      <c r="I107" s="273"/>
    </row>
    <row r="108" spans="1:9" ht="12.75">
      <c r="A108" s="6"/>
      <c r="B108" s="273"/>
      <c r="C108" s="273"/>
      <c r="D108" s="273"/>
      <c r="E108" s="273"/>
      <c r="F108" s="273"/>
      <c r="G108" s="273"/>
      <c r="H108" s="273"/>
      <c r="I108" s="273"/>
    </row>
    <row r="109" spans="1:9" ht="12.75">
      <c r="A109" s="6"/>
      <c r="B109" s="236"/>
      <c r="C109" s="236"/>
      <c r="D109" s="236"/>
      <c r="E109" s="236"/>
      <c r="F109" s="236"/>
      <c r="G109" s="236"/>
      <c r="H109" s="236"/>
      <c r="I109" s="236"/>
    </row>
    <row r="110" ht="12.75">
      <c r="A110" s="6"/>
    </row>
    <row r="111" spans="1:9" ht="12.75">
      <c r="A111" s="195" t="s">
        <v>193</v>
      </c>
      <c r="B111" s="14" t="s">
        <v>233</v>
      </c>
      <c r="C111" s="15"/>
      <c r="D111" s="15"/>
      <c r="E111" s="15"/>
      <c r="F111" s="15"/>
      <c r="G111" s="15"/>
      <c r="H111" s="15"/>
      <c r="I111" s="15"/>
    </row>
    <row r="112" ht="12.75">
      <c r="A112" s="6"/>
    </row>
    <row r="113" spans="1:3" ht="12.75">
      <c r="A113" s="6" t="s">
        <v>120</v>
      </c>
      <c r="B113" s="7" t="s">
        <v>22</v>
      </c>
      <c r="C113" s="7"/>
    </row>
    <row r="114" ht="12.75">
      <c r="C114" s="7"/>
    </row>
    <row r="115" spans="2:9" ht="12.75">
      <c r="B115" s="280" t="s">
        <v>260</v>
      </c>
      <c r="C115" s="281"/>
      <c r="D115" s="281"/>
      <c r="E115" s="281"/>
      <c r="F115" s="281"/>
      <c r="G115" s="281"/>
      <c r="H115" s="281"/>
      <c r="I115" s="281"/>
    </row>
    <row r="116" ht="12.75">
      <c r="C116" s="7"/>
    </row>
    <row r="117" spans="2:9" ht="12.75">
      <c r="B117" s="276" t="s">
        <v>273</v>
      </c>
      <c r="C117" s="277"/>
      <c r="D117" s="277"/>
      <c r="E117" s="277"/>
      <c r="F117" s="277"/>
      <c r="G117" s="277"/>
      <c r="H117" s="277"/>
      <c r="I117" s="277"/>
    </row>
    <row r="118" spans="2:9" ht="12.75">
      <c r="B118" s="277"/>
      <c r="C118" s="277"/>
      <c r="D118" s="277"/>
      <c r="E118" s="277"/>
      <c r="F118" s="277"/>
      <c r="G118" s="277"/>
      <c r="H118" s="277"/>
      <c r="I118" s="277"/>
    </row>
    <row r="119" spans="2:9" ht="12.75">
      <c r="B119" s="277"/>
      <c r="C119" s="277"/>
      <c r="D119" s="277"/>
      <c r="E119" s="277"/>
      <c r="F119" s="277"/>
      <c r="G119" s="277"/>
      <c r="H119" s="277"/>
      <c r="I119" s="277"/>
    </row>
    <row r="120" spans="2:9" ht="12.75">
      <c r="B120" s="277"/>
      <c r="C120" s="277"/>
      <c r="D120" s="277"/>
      <c r="E120" s="277"/>
      <c r="F120" s="277"/>
      <c r="G120" s="277"/>
      <c r="H120" s="277"/>
      <c r="I120" s="277"/>
    </row>
    <row r="121" ht="12.75">
      <c r="C121" s="7"/>
    </row>
    <row r="122" ht="12.75">
      <c r="C122" s="7"/>
    </row>
    <row r="123" spans="1:3" ht="12.75">
      <c r="A123" s="6" t="s">
        <v>121</v>
      </c>
      <c r="B123" s="7" t="s">
        <v>185</v>
      </c>
      <c r="C123" s="7"/>
    </row>
    <row r="124" ht="12.75">
      <c r="C124" s="7"/>
    </row>
    <row r="125" spans="2:9" ht="12.75">
      <c r="B125" s="276" t="s">
        <v>261</v>
      </c>
      <c r="C125" s="277"/>
      <c r="D125" s="277"/>
      <c r="E125" s="277"/>
      <c r="F125" s="277"/>
      <c r="G125" s="277"/>
      <c r="H125" s="277"/>
      <c r="I125" s="277"/>
    </row>
    <row r="126" spans="2:9" ht="12.75">
      <c r="B126" s="276"/>
      <c r="C126" s="277"/>
      <c r="D126" s="277"/>
      <c r="E126" s="277"/>
      <c r="F126" s="277"/>
      <c r="G126" s="277"/>
      <c r="H126" s="277"/>
      <c r="I126" s="277"/>
    </row>
    <row r="127" spans="2:9" ht="12.75">
      <c r="B127" s="277"/>
      <c r="C127" s="277"/>
      <c r="D127" s="277"/>
      <c r="E127" s="277"/>
      <c r="F127" s="277"/>
      <c r="G127" s="277"/>
      <c r="H127" s="277"/>
      <c r="I127" s="277"/>
    </row>
    <row r="128" spans="1:3" ht="12.75" customHeight="1">
      <c r="A128" s="6"/>
      <c r="C128" s="7"/>
    </row>
    <row r="129" ht="12.75">
      <c r="C129" s="7"/>
    </row>
    <row r="130" spans="1:3" ht="12.75">
      <c r="A130" s="9" t="s">
        <v>122</v>
      </c>
      <c r="B130" s="7" t="s">
        <v>136</v>
      </c>
      <c r="C130" s="7"/>
    </row>
    <row r="131" ht="12.75">
      <c r="C131" s="7"/>
    </row>
    <row r="132" spans="2:9" ht="12.75">
      <c r="B132" s="276" t="s">
        <v>277</v>
      </c>
      <c r="C132" s="277"/>
      <c r="D132" s="277"/>
      <c r="E132" s="277"/>
      <c r="F132" s="277"/>
      <c r="G132" s="277"/>
      <c r="H132" s="277"/>
      <c r="I132" s="277"/>
    </row>
    <row r="133" spans="2:9" ht="12.75">
      <c r="B133" s="277"/>
      <c r="C133" s="277"/>
      <c r="D133" s="277"/>
      <c r="E133" s="277"/>
      <c r="F133" s="277"/>
      <c r="G133" s="277"/>
      <c r="H133" s="277"/>
      <c r="I133" s="277"/>
    </row>
    <row r="134" spans="2:9" ht="12.75">
      <c r="B134" s="236"/>
      <c r="C134" s="236"/>
      <c r="D134" s="236"/>
      <c r="E134" s="236"/>
      <c r="F134" s="236"/>
      <c r="G134" s="236"/>
      <c r="H134" s="236"/>
      <c r="I134" s="236"/>
    </row>
    <row r="135" spans="2:9" ht="12.75">
      <c r="B135" s="272" t="s">
        <v>269</v>
      </c>
      <c r="C135" s="273"/>
      <c r="D135" s="273"/>
      <c r="E135" s="273"/>
      <c r="F135" s="273"/>
      <c r="G135" s="273"/>
      <c r="H135" s="273"/>
      <c r="I135" s="273"/>
    </row>
    <row r="136" spans="2:9" ht="12.75">
      <c r="B136" s="273"/>
      <c r="C136" s="273"/>
      <c r="D136" s="273"/>
      <c r="E136" s="273"/>
      <c r="F136" s="273"/>
      <c r="G136" s="273"/>
      <c r="H136" s="273"/>
      <c r="I136" s="273"/>
    </row>
    <row r="137" spans="2:9" ht="12.75">
      <c r="B137" s="236"/>
      <c r="C137" s="236"/>
      <c r="D137" s="236"/>
      <c r="E137" s="236"/>
      <c r="F137" s="236"/>
      <c r="G137" s="236"/>
      <c r="H137" s="236"/>
      <c r="I137" s="236"/>
    </row>
    <row r="138" ht="12.75">
      <c r="C138" s="7"/>
    </row>
    <row r="139" spans="1:9" ht="12.75">
      <c r="A139" s="6" t="s">
        <v>123</v>
      </c>
      <c r="B139" s="16" t="s">
        <v>137</v>
      </c>
      <c r="C139" s="14"/>
      <c r="D139" s="14"/>
      <c r="E139" s="15"/>
      <c r="F139" s="15"/>
      <c r="G139" s="15"/>
      <c r="H139" s="15"/>
      <c r="I139" s="15"/>
    </row>
    <row r="140" spans="1:9" ht="12.75">
      <c r="A140" s="6"/>
      <c r="B140" s="6"/>
      <c r="C140" s="14"/>
      <c r="D140" s="14"/>
      <c r="E140" s="15"/>
      <c r="F140" s="15"/>
      <c r="G140" s="15"/>
      <c r="H140" s="15"/>
      <c r="I140" s="15"/>
    </row>
    <row r="141" spans="1:9" ht="12.75">
      <c r="A141" s="6"/>
      <c r="B141" s="282" t="s">
        <v>221</v>
      </c>
      <c r="C141" s="278"/>
      <c r="D141" s="278"/>
      <c r="E141" s="278"/>
      <c r="F141" s="278"/>
      <c r="G141" s="278"/>
      <c r="H141" s="278"/>
      <c r="I141" s="278"/>
    </row>
    <row r="142" spans="1:9" ht="12.75">
      <c r="A142" s="6"/>
      <c r="B142" s="236"/>
      <c r="C142" s="236"/>
      <c r="D142" s="236"/>
      <c r="E142" s="236"/>
      <c r="F142" s="236"/>
      <c r="G142" s="236"/>
      <c r="H142" s="236"/>
      <c r="I142" s="236"/>
    </row>
    <row r="143" spans="1:9" ht="12.75">
      <c r="A143" s="6"/>
      <c r="B143" s="6"/>
      <c r="C143" s="14"/>
      <c r="D143" s="14"/>
      <c r="E143" s="15"/>
      <c r="F143" s="15"/>
      <c r="G143" s="15"/>
      <c r="H143" s="15"/>
      <c r="I143" s="15"/>
    </row>
    <row r="144" spans="1:3" ht="12.75">
      <c r="A144" s="6" t="s">
        <v>124</v>
      </c>
      <c r="B144" s="7" t="s">
        <v>23</v>
      </c>
      <c r="C144" s="7"/>
    </row>
    <row r="145" spans="1:3" ht="12.75">
      <c r="A145" s="6"/>
      <c r="B145" s="7"/>
      <c r="C145" s="7"/>
    </row>
    <row r="146" spans="1:9" ht="12.75">
      <c r="A146" s="6"/>
      <c r="B146" s="7"/>
      <c r="C146" s="7"/>
      <c r="F146" s="275" t="s">
        <v>24</v>
      </c>
      <c r="G146" s="275"/>
      <c r="H146" s="275" t="s">
        <v>167</v>
      </c>
      <c r="I146" s="275"/>
    </row>
    <row r="147" spans="1:9" ht="12.75">
      <c r="A147" s="6"/>
      <c r="B147" s="7"/>
      <c r="C147" s="7"/>
      <c r="F147" s="12" t="s">
        <v>26</v>
      </c>
      <c r="G147" s="12" t="s">
        <v>27</v>
      </c>
      <c r="H147" s="12" t="s">
        <v>26</v>
      </c>
      <c r="I147" s="12" t="s">
        <v>27</v>
      </c>
    </row>
    <row r="148" spans="1:9" ht="12.75">
      <c r="A148" s="6"/>
      <c r="B148" s="7"/>
      <c r="C148" s="7"/>
      <c r="F148" s="12" t="s">
        <v>28</v>
      </c>
      <c r="G148" s="12" t="s">
        <v>28</v>
      </c>
      <c r="H148" s="12" t="s">
        <v>28</v>
      </c>
      <c r="I148" s="12" t="s">
        <v>28</v>
      </c>
    </row>
    <row r="149" spans="1:9" ht="12.75">
      <c r="A149" s="6"/>
      <c r="B149" s="7"/>
      <c r="C149" s="7"/>
      <c r="F149" s="12" t="s">
        <v>29</v>
      </c>
      <c r="G149" s="12" t="s">
        <v>29</v>
      </c>
      <c r="H149" s="12" t="s">
        <v>30</v>
      </c>
      <c r="I149" s="8" t="s">
        <v>31</v>
      </c>
    </row>
    <row r="150" spans="2:9" ht="12.75">
      <c r="B150" s="7"/>
      <c r="C150" s="7"/>
      <c r="F150" s="12" t="s">
        <v>248</v>
      </c>
      <c r="G150" s="214" t="s">
        <v>174</v>
      </c>
      <c r="H150" s="12" t="s">
        <v>248</v>
      </c>
      <c r="I150" s="214" t="s">
        <v>174</v>
      </c>
    </row>
    <row r="151" spans="2:9" ht="12.75">
      <c r="B151" s="7"/>
      <c r="C151" s="7"/>
      <c r="F151" s="12"/>
      <c r="G151" s="12"/>
      <c r="H151" s="12"/>
      <c r="I151" s="12"/>
    </row>
    <row r="152" spans="1:9" ht="12.75">
      <c r="A152" s="6"/>
      <c r="B152" s="7"/>
      <c r="C152" s="7"/>
      <c r="F152" s="17" t="s">
        <v>32</v>
      </c>
      <c r="G152" s="17" t="s">
        <v>32</v>
      </c>
      <c r="H152" s="17" t="s">
        <v>32</v>
      </c>
      <c r="I152" s="17" t="s">
        <v>32</v>
      </c>
    </row>
    <row r="153" spans="1:9" ht="12.75">
      <c r="A153" s="6"/>
      <c r="B153" s="7"/>
      <c r="C153" s="8" t="s">
        <v>178</v>
      </c>
      <c r="F153" s="19">
        <v>1396</v>
      </c>
      <c r="G153" s="214">
        <v>0</v>
      </c>
      <c r="H153" s="19">
        <v>7788</v>
      </c>
      <c r="I153" s="214">
        <v>0</v>
      </c>
    </row>
    <row r="154" spans="1:9" ht="12.75">
      <c r="A154" s="6"/>
      <c r="B154" s="7"/>
      <c r="C154" s="8" t="s">
        <v>33</v>
      </c>
      <c r="F154" s="19">
        <v>-192</v>
      </c>
      <c r="G154" s="214"/>
      <c r="H154" s="19">
        <v>-365</v>
      </c>
      <c r="I154" s="214"/>
    </row>
    <row r="155" spans="1:9" ht="12.75">
      <c r="A155" s="6"/>
      <c r="B155" s="7"/>
      <c r="F155" s="20"/>
      <c r="G155" s="20"/>
      <c r="H155" s="20"/>
      <c r="I155" s="20"/>
    </row>
    <row r="156" spans="1:9" ht="13.5" thickBot="1">
      <c r="A156" s="6"/>
      <c r="B156" s="7"/>
      <c r="C156" s="7"/>
      <c r="F156" s="21">
        <f>SUM(F153:F155)</f>
        <v>1204</v>
      </c>
      <c r="G156" s="21">
        <f>SUM(G155:G155)</f>
        <v>0</v>
      </c>
      <c r="H156" s="21">
        <f>SUM(H153:H155)</f>
        <v>7423</v>
      </c>
      <c r="I156" s="21">
        <f>SUM(I155:I155)</f>
        <v>0</v>
      </c>
    </row>
    <row r="157" spans="1:3" ht="12.75">
      <c r="A157" s="6"/>
      <c r="C157" s="7"/>
    </row>
    <row r="158" spans="1:9" ht="12.75">
      <c r="A158" s="6"/>
      <c r="B158" s="272" t="s">
        <v>262</v>
      </c>
      <c r="C158" s="273"/>
      <c r="D158" s="273"/>
      <c r="E158" s="273"/>
      <c r="F158" s="273"/>
      <c r="G158" s="273"/>
      <c r="H158" s="273"/>
      <c r="I158" s="273"/>
    </row>
    <row r="159" spans="1:3" ht="12.75">
      <c r="A159" s="6"/>
      <c r="B159" s="7"/>
      <c r="C159" s="7"/>
    </row>
    <row r="160" spans="1:3" ht="12.75">
      <c r="A160" s="6"/>
      <c r="B160" s="7"/>
      <c r="C160" s="7"/>
    </row>
    <row r="161" spans="1:3" ht="12.75">
      <c r="A161" s="6" t="s">
        <v>125</v>
      </c>
      <c r="B161" s="7" t="s">
        <v>34</v>
      </c>
      <c r="C161" s="7"/>
    </row>
    <row r="162" spans="2:3" ht="12.75">
      <c r="B162" s="7"/>
      <c r="C162" s="7"/>
    </row>
    <row r="163" spans="2:3" ht="12.75">
      <c r="B163" s="8" t="s">
        <v>186</v>
      </c>
      <c r="C163" s="7"/>
    </row>
    <row r="164" spans="2:3" ht="12.75">
      <c r="B164" s="7"/>
      <c r="C164" s="7"/>
    </row>
    <row r="166" spans="1:3" ht="12.75">
      <c r="A166" s="6" t="s">
        <v>126</v>
      </c>
      <c r="B166" s="7" t="s">
        <v>35</v>
      </c>
      <c r="C166" s="7"/>
    </row>
    <row r="167" spans="1:3" ht="12.75">
      <c r="A167" s="6"/>
      <c r="B167" s="7"/>
      <c r="C167" s="7"/>
    </row>
    <row r="168" spans="2:9" ht="12.75" customHeight="1">
      <c r="B168" s="22" t="s">
        <v>36</v>
      </c>
      <c r="C168" s="284" t="s">
        <v>187</v>
      </c>
      <c r="D168" s="279"/>
      <c r="E168" s="279"/>
      <c r="F168" s="279"/>
      <c r="G168" s="279"/>
      <c r="H168" s="279"/>
      <c r="I168" s="279"/>
    </row>
    <row r="169" spans="3:9" ht="12.75">
      <c r="C169" s="7"/>
      <c r="D169" s="236"/>
      <c r="E169" s="236"/>
      <c r="F169" s="236"/>
      <c r="G169" s="236"/>
      <c r="H169" s="236"/>
      <c r="I169" s="236"/>
    </row>
    <row r="170" spans="2:3" ht="12.75">
      <c r="B170" s="22" t="s">
        <v>37</v>
      </c>
      <c r="C170" s="18" t="s">
        <v>188</v>
      </c>
    </row>
    <row r="171" spans="2:3" ht="12.75">
      <c r="B171" s="7"/>
      <c r="C171" s="7"/>
    </row>
    <row r="172" spans="1:3" ht="12.75">
      <c r="A172" s="6"/>
      <c r="B172" s="7"/>
      <c r="C172" s="7"/>
    </row>
    <row r="173" spans="1:3" s="212" customFormat="1" ht="12.75">
      <c r="A173" s="6" t="s">
        <v>127</v>
      </c>
      <c r="B173" s="210" t="s">
        <v>38</v>
      </c>
      <c r="C173" s="210"/>
    </row>
    <row r="174" s="212" customFormat="1" ht="12.75">
      <c r="C174" s="210"/>
    </row>
    <row r="175" spans="2:9" s="212" customFormat="1" ht="12.75">
      <c r="B175" s="272" t="s">
        <v>249</v>
      </c>
      <c r="C175" s="273"/>
      <c r="D175" s="273"/>
      <c r="E175" s="273"/>
      <c r="F175" s="273"/>
      <c r="G175" s="273"/>
      <c r="H175" s="273"/>
      <c r="I175" s="273"/>
    </row>
    <row r="176" spans="2:9" s="212" customFormat="1" ht="12.75">
      <c r="B176" s="273"/>
      <c r="C176" s="273"/>
      <c r="D176" s="273"/>
      <c r="E176" s="273"/>
      <c r="F176" s="273"/>
      <c r="G176" s="273"/>
      <c r="H176" s="273"/>
      <c r="I176" s="273"/>
    </row>
    <row r="177" spans="2:9" s="212" customFormat="1" ht="12.75">
      <c r="B177" s="236"/>
      <c r="C177" s="236"/>
      <c r="D177" s="236"/>
      <c r="E177" s="236"/>
      <c r="F177" s="236"/>
      <c r="G177" s="236"/>
      <c r="H177" s="236"/>
      <c r="I177" s="236"/>
    </row>
    <row r="178" spans="3:9" s="212" customFormat="1" ht="12.75">
      <c r="C178" s="210"/>
      <c r="G178" s="248" t="s">
        <v>223</v>
      </c>
      <c r="H178" s="248" t="s">
        <v>224</v>
      </c>
      <c r="I178" s="248" t="s">
        <v>225</v>
      </c>
    </row>
    <row r="179" spans="3:9" s="212" customFormat="1" ht="12.75">
      <c r="C179" s="210"/>
      <c r="F179" s="248"/>
      <c r="G179" s="248" t="s">
        <v>32</v>
      </c>
      <c r="H179" s="248" t="s">
        <v>32</v>
      </c>
      <c r="I179" s="248" t="s">
        <v>32</v>
      </c>
    </row>
    <row r="180" spans="3:9" s="212" customFormat="1" ht="12.75">
      <c r="C180" s="210"/>
      <c r="D180" s="212" t="s">
        <v>201</v>
      </c>
      <c r="G180" s="249">
        <v>2000</v>
      </c>
      <c r="H180" s="249">
        <v>0</v>
      </c>
      <c r="I180" s="249">
        <f>+G180-H180</f>
        <v>2000</v>
      </c>
    </row>
    <row r="181" spans="3:9" s="212" customFormat="1" ht="12.75">
      <c r="C181" s="210"/>
      <c r="D181" s="212" t="s">
        <v>202</v>
      </c>
      <c r="G181" s="249">
        <v>10647</v>
      </c>
      <c r="H181" s="249">
        <v>10647</v>
      </c>
      <c r="I181" s="249">
        <f>+G181-H181</f>
        <v>0</v>
      </c>
    </row>
    <row r="182" spans="3:9" s="212" customFormat="1" ht="12.75">
      <c r="C182" s="210"/>
      <c r="D182" s="212" t="s">
        <v>203</v>
      </c>
      <c r="G182" s="249">
        <v>12681</v>
      </c>
      <c r="H182" s="249">
        <v>12681</v>
      </c>
      <c r="I182" s="249">
        <f>+G182-H182</f>
        <v>0</v>
      </c>
    </row>
    <row r="183" spans="3:9" s="212" customFormat="1" ht="12.75">
      <c r="C183" s="210"/>
      <c r="D183" s="212" t="s">
        <v>204</v>
      </c>
      <c r="G183" s="249">
        <v>3000</v>
      </c>
      <c r="H183" s="249">
        <v>1000</v>
      </c>
      <c r="I183" s="249">
        <f>+G183-H183</f>
        <v>2000</v>
      </c>
    </row>
    <row r="184" spans="3:9" s="212" customFormat="1" ht="12.75">
      <c r="C184" s="210"/>
      <c r="D184" s="212" t="s">
        <v>164</v>
      </c>
      <c r="G184" s="249">
        <v>3000</v>
      </c>
      <c r="H184" s="249">
        <v>3000</v>
      </c>
      <c r="I184" s="249">
        <f>+G184-H184</f>
        <v>0</v>
      </c>
    </row>
    <row r="185" spans="3:9" s="212" customFormat="1" ht="13.5" thickBot="1">
      <c r="C185" s="210"/>
      <c r="G185" s="250">
        <f>SUM(G180:G184)</f>
        <v>31328</v>
      </c>
      <c r="H185" s="250">
        <f>SUM(H180:H184)</f>
        <v>27328</v>
      </c>
      <c r="I185" s="250">
        <f>SUM(I180:I184)</f>
        <v>4000</v>
      </c>
    </row>
    <row r="186" s="212" customFormat="1" ht="13.5" thickTop="1">
      <c r="C186" s="210"/>
    </row>
    <row r="187" spans="1:3" s="212" customFormat="1" ht="12.75">
      <c r="A187" s="211"/>
      <c r="B187" s="210"/>
      <c r="C187" s="210"/>
    </row>
    <row r="188" spans="1:3" ht="12.75">
      <c r="A188" s="6" t="s">
        <v>128</v>
      </c>
      <c r="B188" s="7" t="s">
        <v>39</v>
      </c>
      <c r="C188" s="7"/>
    </row>
    <row r="189" spans="1:3" ht="12.75">
      <c r="A189" s="6"/>
      <c r="B189" s="7"/>
      <c r="C189" s="7"/>
    </row>
    <row r="190" spans="2:8" ht="12.75">
      <c r="B190" s="260" t="s">
        <v>263</v>
      </c>
      <c r="C190" s="14"/>
      <c r="D190" s="15"/>
      <c r="E190" s="15"/>
      <c r="F190" s="15"/>
      <c r="G190" s="15"/>
      <c r="H190" s="15"/>
    </row>
    <row r="191" spans="1:3" ht="12.75">
      <c r="A191" s="6"/>
      <c r="B191" s="7"/>
      <c r="C191" s="7"/>
    </row>
    <row r="192" spans="1:8" ht="12.75">
      <c r="A192" s="11"/>
      <c r="B192" s="11"/>
      <c r="C192" s="23"/>
      <c r="D192" s="24"/>
      <c r="E192" s="24"/>
      <c r="G192" s="26" t="s">
        <v>32</v>
      </c>
      <c r="H192" s="26"/>
    </row>
    <row r="193" spans="1:8" ht="13.5">
      <c r="A193" s="11"/>
      <c r="B193" s="11"/>
      <c r="C193" s="27" t="s">
        <v>40</v>
      </c>
      <c r="D193" s="24"/>
      <c r="E193" s="24"/>
      <c r="G193" s="25"/>
      <c r="H193" s="25"/>
    </row>
    <row r="194" spans="1:8" ht="13.5">
      <c r="A194" s="11"/>
      <c r="B194" s="11"/>
      <c r="C194" s="233" t="s">
        <v>179</v>
      </c>
      <c r="D194" s="24"/>
      <c r="E194" s="24"/>
      <c r="G194" s="25"/>
      <c r="H194" s="25"/>
    </row>
    <row r="195" spans="1:8" ht="12.75">
      <c r="A195" s="11"/>
      <c r="B195" s="11"/>
      <c r="D195" s="24" t="s">
        <v>85</v>
      </c>
      <c r="E195" s="28"/>
      <c r="G195" s="28">
        <v>17533</v>
      </c>
      <c r="H195" s="28"/>
    </row>
    <row r="196" spans="1:8" ht="12.75">
      <c r="A196" s="11"/>
      <c r="B196" s="11"/>
      <c r="D196" s="213" t="s">
        <v>264</v>
      </c>
      <c r="E196" s="28"/>
      <c r="G196" s="28">
        <f>1109+37</f>
        <v>1146</v>
      </c>
      <c r="H196" s="28"/>
    </row>
    <row r="197" spans="1:8" ht="12.75">
      <c r="A197" s="11"/>
      <c r="B197" s="11"/>
      <c r="D197" s="24" t="s">
        <v>157</v>
      </c>
      <c r="E197" s="28"/>
      <c r="G197" s="28">
        <v>29365</v>
      </c>
      <c r="H197" s="28"/>
    </row>
    <row r="198" spans="1:8" ht="13.5">
      <c r="A198" s="11"/>
      <c r="B198" s="11"/>
      <c r="C198" s="233" t="s">
        <v>180</v>
      </c>
      <c r="D198" s="24"/>
      <c r="E198" s="28"/>
      <c r="G198" s="28"/>
      <c r="H198" s="28"/>
    </row>
    <row r="199" spans="1:8" ht="12.75">
      <c r="A199" s="11"/>
      <c r="B199" s="11"/>
      <c r="D199" s="24" t="s">
        <v>241</v>
      </c>
      <c r="E199" s="28"/>
      <c r="G199" s="20">
        <f>3742+1300</f>
        <v>5042</v>
      </c>
      <c r="H199" s="28"/>
    </row>
    <row r="200" spans="1:8" ht="15.75" customHeight="1">
      <c r="A200" s="11"/>
      <c r="B200" s="11"/>
      <c r="C200" s="23"/>
      <c r="D200" s="24"/>
      <c r="E200" s="28"/>
      <c r="G200" s="235">
        <f>SUM(G195:G199)</f>
        <v>53086</v>
      </c>
      <c r="H200" s="28"/>
    </row>
    <row r="201" spans="1:8" ht="12.75">
      <c r="A201" s="11"/>
      <c r="B201" s="11"/>
      <c r="C201" s="24"/>
      <c r="D201" s="24"/>
      <c r="E201" s="24"/>
      <c r="G201" s="24"/>
      <c r="H201" s="24"/>
    </row>
    <row r="202" spans="2:8" ht="13.5">
      <c r="B202" s="11"/>
      <c r="C202" s="27" t="s">
        <v>41</v>
      </c>
      <c r="D202" s="24"/>
      <c r="E202" s="25"/>
      <c r="G202" s="25"/>
      <c r="H202" s="25"/>
    </row>
    <row r="203" spans="2:8" ht="13.5">
      <c r="B203" s="11"/>
      <c r="C203" s="233" t="s">
        <v>179</v>
      </c>
      <c r="D203" s="24"/>
      <c r="E203" s="25"/>
      <c r="G203" s="25"/>
      <c r="H203" s="25"/>
    </row>
    <row r="204" spans="2:8" ht="12.75">
      <c r="B204" s="11"/>
      <c r="D204" s="213" t="s">
        <v>264</v>
      </c>
      <c r="E204" s="25"/>
      <c r="G204" s="28">
        <f>2358+18</f>
        <v>2376</v>
      </c>
      <c r="H204" s="28"/>
    </row>
    <row r="205" spans="1:8" ht="12.75">
      <c r="A205" s="11"/>
      <c r="B205" s="11"/>
      <c r="D205" s="24" t="s">
        <v>5</v>
      </c>
      <c r="E205" s="28"/>
      <c r="G205" s="28">
        <v>22431</v>
      </c>
      <c r="H205" s="28"/>
    </row>
    <row r="206" spans="1:8" ht="12.75">
      <c r="A206" s="11"/>
      <c r="B206" s="11"/>
      <c r="D206" s="24" t="s">
        <v>138</v>
      </c>
      <c r="E206" s="28"/>
      <c r="G206" s="261">
        <v>39117</v>
      </c>
      <c r="H206" s="28"/>
    </row>
    <row r="207" spans="1:8" ht="15.75" customHeight="1">
      <c r="A207" s="11"/>
      <c r="B207" s="11"/>
      <c r="C207" s="23"/>
      <c r="D207" s="24"/>
      <c r="E207" s="28"/>
      <c r="G207" s="235">
        <f>SUM(G204:G206)</f>
        <v>63924</v>
      </c>
      <c r="H207" s="28"/>
    </row>
    <row r="208" spans="1:8" ht="12.75">
      <c r="A208" s="11"/>
      <c r="B208" s="11"/>
      <c r="C208" s="23"/>
      <c r="D208" s="24"/>
      <c r="E208" s="28"/>
      <c r="G208" s="28"/>
      <c r="H208" s="28"/>
    </row>
    <row r="209" spans="1:8" ht="13.5" thickBot="1">
      <c r="A209" s="11"/>
      <c r="B209" s="11"/>
      <c r="C209" s="7" t="s">
        <v>42</v>
      </c>
      <c r="G209" s="234">
        <f>+G200+G207</f>
        <v>117010</v>
      </c>
      <c r="H209" s="29"/>
    </row>
    <row r="210" spans="1:8" ht="12.75">
      <c r="A210" s="11"/>
      <c r="B210" s="11"/>
      <c r="C210" s="7"/>
      <c r="G210" s="29"/>
      <c r="H210" s="29"/>
    </row>
    <row r="211" spans="1:8" ht="13.5">
      <c r="A211" s="11"/>
      <c r="B211" s="247" t="s">
        <v>242</v>
      </c>
      <c r="C211" s="7"/>
      <c r="G211" s="29"/>
      <c r="H211" s="29"/>
    </row>
    <row r="212" spans="1:6" ht="12.75">
      <c r="A212" s="11"/>
      <c r="B212" s="11"/>
      <c r="C212" s="11"/>
      <c r="F212" s="29"/>
    </row>
    <row r="213" spans="1:6" ht="12.75">
      <c r="A213" s="11"/>
      <c r="B213" s="11"/>
      <c r="C213" s="11"/>
      <c r="E213" s="7"/>
      <c r="F213" s="30"/>
    </row>
    <row r="214" spans="1:3" ht="12.75">
      <c r="A214" s="9" t="s">
        <v>129</v>
      </c>
      <c r="B214" s="7" t="s">
        <v>43</v>
      </c>
      <c r="C214" s="7"/>
    </row>
    <row r="215" spans="1:3" ht="12.75">
      <c r="A215" s="6"/>
      <c r="B215" s="7"/>
      <c r="C215" s="7"/>
    </row>
    <row r="216" spans="2:9" ht="12.75">
      <c r="B216" s="282" t="s">
        <v>265</v>
      </c>
      <c r="C216" s="277"/>
      <c r="D216" s="277"/>
      <c r="E216" s="277"/>
      <c r="F216" s="277"/>
      <c r="G216" s="277"/>
      <c r="H216" s="277"/>
      <c r="I216" s="277"/>
    </row>
    <row r="217" ht="12.75">
      <c r="A217" s="6"/>
    </row>
    <row r="218" ht="12.75">
      <c r="C218" s="7"/>
    </row>
    <row r="219" spans="1:3" ht="12.75">
      <c r="A219" s="9" t="s">
        <v>130</v>
      </c>
      <c r="B219" s="7" t="s">
        <v>44</v>
      </c>
      <c r="C219" s="7"/>
    </row>
    <row r="220" spans="1:3" ht="12.75">
      <c r="A220" s="9"/>
      <c r="B220" s="7"/>
      <c r="C220" s="7"/>
    </row>
    <row r="221" spans="2:9" ht="12.75" customHeight="1">
      <c r="B221" s="276" t="s">
        <v>226</v>
      </c>
      <c r="C221" s="276"/>
      <c r="D221" s="276"/>
      <c r="E221" s="276"/>
      <c r="F221" s="276"/>
      <c r="G221" s="276"/>
      <c r="H221" s="276"/>
      <c r="I221" s="276"/>
    </row>
    <row r="222" spans="2:9" ht="12.75">
      <c r="B222" s="276"/>
      <c r="C222" s="276"/>
      <c r="D222" s="276"/>
      <c r="E222" s="276"/>
      <c r="F222" s="276"/>
      <c r="G222" s="276"/>
      <c r="H222" s="276"/>
      <c r="I222" s="276"/>
    </row>
    <row r="224" ht="12.75">
      <c r="A224" s="11"/>
    </row>
    <row r="225" spans="1:3" ht="12.75">
      <c r="A225" s="9" t="s">
        <v>131</v>
      </c>
      <c r="B225" s="7" t="s">
        <v>17</v>
      </c>
      <c r="C225" s="7"/>
    </row>
    <row r="227" spans="2:9" ht="12.75">
      <c r="B227" s="276" t="s">
        <v>274</v>
      </c>
      <c r="C227" s="276"/>
      <c r="D227" s="276"/>
      <c r="E227" s="276"/>
      <c r="F227" s="276"/>
      <c r="G227" s="276"/>
      <c r="H227" s="276"/>
      <c r="I227" s="276"/>
    </row>
    <row r="228" spans="2:9" ht="12.75">
      <c r="B228" s="276"/>
      <c r="C228" s="276"/>
      <c r="D228" s="276"/>
      <c r="E228" s="276"/>
      <c r="F228" s="276"/>
      <c r="G228" s="276"/>
      <c r="H228" s="276"/>
      <c r="I228" s="276"/>
    </row>
    <row r="229" spans="2:9" ht="12.75">
      <c r="B229" s="276"/>
      <c r="C229" s="276"/>
      <c r="D229" s="276"/>
      <c r="E229" s="276"/>
      <c r="F229" s="276"/>
      <c r="G229" s="276"/>
      <c r="H229" s="276"/>
      <c r="I229" s="276"/>
    </row>
    <row r="230" spans="2:9" ht="12.75">
      <c r="B230" s="276"/>
      <c r="C230" s="276"/>
      <c r="D230" s="276"/>
      <c r="E230" s="276"/>
      <c r="F230" s="276"/>
      <c r="G230" s="276"/>
      <c r="H230" s="276"/>
      <c r="I230" s="276"/>
    </row>
    <row r="231" spans="2:9" ht="12.75">
      <c r="B231" s="270"/>
      <c r="C231" s="270"/>
      <c r="D231" s="270"/>
      <c r="E231" s="270"/>
      <c r="F231" s="270"/>
      <c r="G231" s="270"/>
      <c r="H231" s="270"/>
      <c r="I231" s="270"/>
    </row>
    <row r="233" spans="1:2" ht="12.75">
      <c r="A233" s="6" t="s">
        <v>132</v>
      </c>
      <c r="B233" s="7" t="s">
        <v>134</v>
      </c>
    </row>
    <row r="234" spans="1:2" ht="12.75">
      <c r="A234" s="6"/>
      <c r="B234" s="7"/>
    </row>
    <row r="235" spans="2:9" ht="12.75">
      <c r="B235" s="272" t="s">
        <v>189</v>
      </c>
      <c r="C235" s="273"/>
      <c r="D235" s="273"/>
      <c r="E235" s="273"/>
      <c r="F235" s="273"/>
      <c r="G235" s="273"/>
      <c r="H235" s="273"/>
      <c r="I235" s="273"/>
    </row>
    <row r="236" spans="1:9" ht="12.75">
      <c r="A236" s="11"/>
      <c r="B236" s="273"/>
      <c r="C236" s="273"/>
      <c r="D236" s="273"/>
      <c r="E236" s="273"/>
      <c r="F236" s="273"/>
      <c r="G236" s="273"/>
      <c r="H236" s="273"/>
      <c r="I236" s="273"/>
    </row>
    <row r="237" spans="1:9" ht="12.75">
      <c r="A237" s="11"/>
      <c r="B237" s="236"/>
      <c r="C237" s="236"/>
      <c r="D237" s="236"/>
      <c r="E237" s="236"/>
      <c r="F237" s="236"/>
      <c r="G237" s="236"/>
      <c r="H237" s="236"/>
      <c r="I237" s="236"/>
    </row>
    <row r="238" spans="1:9" ht="12.75">
      <c r="A238" s="11"/>
      <c r="F238" s="275" t="s">
        <v>24</v>
      </c>
      <c r="G238" s="283"/>
      <c r="H238" s="275" t="s">
        <v>167</v>
      </c>
      <c r="I238" s="275"/>
    </row>
    <row r="239" spans="1:9" ht="12.75">
      <c r="A239" s="11"/>
      <c r="F239" s="12" t="s">
        <v>26</v>
      </c>
      <c r="G239" s="12" t="s">
        <v>27</v>
      </c>
      <c r="H239" s="12" t="s">
        <v>26</v>
      </c>
      <c r="I239" s="12" t="s">
        <v>27</v>
      </c>
    </row>
    <row r="240" spans="1:9" ht="12.75">
      <c r="A240" s="11"/>
      <c r="F240" s="12" t="s">
        <v>28</v>
      </c>
      <c r="G240" s="12" t="s">
        <v>28</v>
      </c>
      <c r="H240" s="12" t="s">
        <v>28</v>
      </c>
      <c r="I240" s="12" t="s">
        <v>28</v>
      </c>
    </row>
    <row r="241" spans="1:9" ht="12.75">
      <c r="A241" s="11"/>
      <c r="F241" s="12" t="s">
        <v>29</v>
      </c>
      <c r="G241" s="12" t="s">
        <v>29</v>
      </c>
      <c r="H241" s="12" t="s">
        <v>30</v>
      </c>
      <c r="I241" s="8" t="s">
        <v>31</v>
      </c>
    </row>
    <row r="242" spans="1:9" ht="12.75">
      <c r="A242" s="11"/>
      <c r="F242" s="12" t="s">
        <v>248</v>
      </c>
      <c r="G242" s="12" t="s">
        <v>174</v>
      </c>
      <c r="H242" s="12" t="s">
        <v>248</v>
      </c>
      <c r="I242" s="12" t="s">
        <v>174</v>
      </c>
    </row>
    <row r="243" spans="1:9" ht="12.75">
      <c r="A243" s="11"/>
      <c r="F243" s="17" t="s">
        <v>32</v>
      </c>
      <c r="G243" s="17" t="s">
        <v>32</v>
      </c>
      <c r="H243" s="17" t="s">
        <v>32</v>
      </c>
      <c r="I243" s="17" t="s">
        <v>32</v>
      </c>
    </row>
    <row r="244" ht="12.75">
      <c r="A244" s="11"/>
    </row>
    <row r="245" spans="2:9" ht="12.75">
      <c r="B245" s="11" t="s">
        <v>190</v>
      </c>
      <c r="F245" s="256">
        <v>4307</v>
      </c>
      <c r="G245" s="256">
        <v>0</v>
      </c>
      <c r="H245" s="256">
        <v>9576</v>
      </c>
      <c r="I245" s="19">
        <v>0</v>
      </c>
    </row>
    <row r="246" spans="1:9" ht="12.75">
      <c r="A246" s="11"/>
      <c r="F246" s="256"/>
      <c r="G246" s="256"/>
      <c r="H246" s="262"/>
      <c r="I246" s="31"/>
    </row>
    <row r="247" spans="1:9" ht="12.75">
      <c r="A247" s="11"/>
      <c r="B247" s="11" t="s">
        <v>196</v>
      </c>
      <c r="F247" s="256">
        <v>80365</v>
      </c>
      <c r="G247" s="256">
        <v>0</v>
      </c>
      <c r="H247" s="256">
        <v>37836</v>
      </c>
      <c r="I247" s="19">
        <v>0</v>
      </c>
    </row>
    <row r="248" spans="1:9" ht="12.75">
      <c r="A248" s="11"/>
      <c r="F248" s="262"/>
      <c r="G248" s="262"/>
      <c r="H248" s="262"/>
      <c r="I248" s="31"/>
    </row>
    <row r="249" spans="1:9" ht="13.5" thickBot="1">
      <c r="A249" s="11"/>
      <c r="B249" s="8" t="s">
        <v>45</v>
      </c>
      <c r="F249" s="263">
        <f>F245/F247*100</f>
        <v>5.359298201953587</v>
      </c>
      <c r="G249" s="263">
        <v>0</v>
      </c>
      <c r="H249" s="263">
        <f>H245/H247*100</f>
        <v>25.309229305423408</v>
      </c>
      <c r="I249" s="237">
        <v>0</v>
      </c>
    </row>
    <row r="250" spans="1:9" ht="12.75">
      <c r="A250" s="11"/>
      <c r="G250" s="32"/>
      <c r="H250" s="32"/>
      <c r="I250" s="32"/>
    </row>
    <row r="251" spans="2:9" ht="12.75">
      <c r="B251" s="272" t="s">
        <v>192</v>
      </c>
      <c r="C251" s="273"/>
      <c r="D251" s="273"/>
      <c r="E251" s="273"/>
      <c r="F251" s="273"/>
      <c r="G251" s="273"/>
      <c r="H251" s="273"/>
      <c r="I251" s="273"/>
    </row>
    <row r="252" spans="1:9" ht="12.75">
      <c r="A252" s="11"/>
      <c r="B252" s="273"/>
      <c r="C252" s="273"/>
      <c r="D252" s="273"/>
      <c r="E252" s="273"/>
      <c r="F252" s="273"/>
      <c r="G252" s="273"/>
      <c r="H252" s="273"/>
      <c r="I252" s="273"/>
    </row>
    <row r="253" spans="1:9" ht="12.75">
      <c r="A253" s="11"/>
      <c r="B253" s="273"/>
      <c r="C253" s="273"/>
      <c r="D253" s="273"/>
      <c r="E253" s="273"/>
      <c r="F253" s="273"/>
      <c r="G253" s="273"/>
      <c r="H253" s="273"/>
      <c r="I253" s="273"/>
    </row>
    <row r="254" spans="1:9" ht="12.75">
      <c r="A254" s="11"/>
      <c r="B254" s="236"/>
      <c r="C254" s="236"/>
      <c r="D254" s="236"/>
      <c r="E254" s="236"/>
      <c r="F254" s="236"/>
      <c r="G254" s="236"/>
      <c r="H254" s="236"/>
      <c r="I254" s="236"/>
    </row>
    <row r="255" spans="1:9" ht="12.75">
      <c r="A255" s="11"/>
      <c r="B255" s="236"/>
      <c r="C255" s="236"/>
      <c r="D255" s="236"/>
      <c r="E255" s="236"/>
      <c r="F255" s="275" t="s">
        <v>24</v>
      </c>
      <c r="G255" s="283"/>
      <c r="H255" s="275" t="s">
        <v>167</v>
      </c>
      <c r="I255" s="275"/>
    </row>
    <row r="256" spans="1:9" ht="12.75">
      <c r="A256" s="11"/>
      <c r="F256" s="12" t="s">
        <v>26</v>
      </c>
      <c r="G256" s="12" t="s">
        <v>27</v>
      </c>
      <c r="H256" s="12" t="s">
        <v>26</v>
      </c>
      <c r="I256" s="12" t="s">
        <v>27</v>
      </c>
    </row>
    <row r="257" spans="1:9" ht="12.75">
      <c r="A257" s="11"/>
      <c r="F257" s="12" t="s">
        <v>28</v>
      </c>
      <c r="G257" s="12" t="s">
        <v>28</v>
      </c>
      <c r="H257" s="12" t="s">
        <v>28</v>
      </c>
      <c r="I257" s="12" t="s">
        <v>28</v>
      </c>
    </row>
    <row r="258" spans="1:9" ht="12.75">
      <c r="A258" s="11"/>
      <c r="F258" s="12" t="s">
        <v>29</v>
      </c>
      <c r="G258" s="12" t="s">
        <v>29</v>
      </c>
      <c r="H258" s="12" t="s">
        <v>30</v>
      </c>
      <c r="I258" s="8" t="s">
        <v>31</v>
      </c>
    </row>
    <row r="259" spans="1:9" ht="12.75">
      <c r="A259" s="11"/>
      <c r="F259" s="12" t="s">
        <v>248</v>
      </c>
      <c r="G259" s="12" t="s">
        <v>174</v>
      </c>
      <c r="H259" s="12" t="s">
        <v>248</v>
      </c>
      <c r="I259" s="12" t="s">
        <v>174</v>
      </c>
    </row>
    <row r="260" spans="1:9" ht="12.75">
      <c r="A260" s="11"/>
      <c r="F260" s="17" t="s">
        <v>32</v>
      </c>
      <c r="G260" s="17" t="s">
        <v>32</v>
      </c>
      <c r="H260" s="17" t="s">
        <v>32</v>
      </c>
      <c r="I260" s="17" t="s">
        <v>32</v>
      </c>
    </row>
    <row r="261" ht="12.75">
      <c r="A261" s="11"/>
    </row>
    <row r="262" spans="2:9" ht="12.75">
      <c r="B262" s="11" t="s">
        <v>197</v>
      </c>
      <c r="F262" s="256">
        <v>4519</v>
      </c>
      <c r="G262" s="256">
        <v>0</v>
      </c>
      <c r="H262" s="256">
        <v>10022</v>
      </c>
      <c r="I262" s="19">
        <v>0</v>
      </c>
    </row>
    <row r="263" spans="1:9" ht="12.75">
      <c r="A263" s="11"/>
      <c r="F263" s="256"/>
      <c r="G263" s="256"/>
      <c r="H263" s="256"/>
      <c r="I263" s="31"/>
    </row>
    <row r="264" spans="2:9" ht="12.75">
      <c r="B264" s="11" t="s">
        <v>198</v>
      </c>
      <c r="F264" s="256"/>
      <c r="G264" s="256"/>
      <c r="H264" s="256"/>
      <c r="I264" s="31"/>
    </row>
    <row r="265" spans="1:9" ht="12.75">
      <c r="A265" s="11"/>
      <c r="B265" s="8" t="s">
        <v>191</v>
      </c>
      <c r="F265" s="256">
        <v>86510</v>
      </c>
      <c r="G265" s="256">
        <v>0</v>
      </c>
      <c r="H265" s="256">
        <v>50728</v>
      </c>
      <c r="I265" s="19">
        <v>0</v>
      </c>
    </row>
    <row r="266" spans="1:9" ht="12.75">
      <c r="A266" s="11"/>
      <c r="F266" s="262"/>
      <c r="G266" s="262"/>
      <c r="H266" s="262"/>
      <c r="I266" s="31"/>
    </row>
    <row r="267" spans="1:9" ht="13.5" thickBot="1">
      <c r="A267" s="11"/>
      <c r="B267" s="8" t="s">
        <v>6</v>
      </c>
      <c r="F267" s="263">
        <f>F262/F265*100</f>
        <v>5.2236735637498555</v>
      </c>
      <c r="G267" s="263">
        <v>0</v>
      </c>
      <c r="H267" s="263">
        <f>H262/H265*100</f>
        <v>19.756347579246174</v>
      </c>
      <c r="I267" s="237">
        <v>0</v>
      </c>
    </row>
    <row r="268" spans="1:9" ht="12.75">
      <c r="A268" s="11"/>
      <c r="F268" s="15"/>
      <c r="G268" s="15"/>
      <c r="H268" s="264"/>
      <c r="I268" s="32"/>
    </row>
    <row r="269" spans="1:9" ht="12.75">
      <c r="A269" s="11"/>
      <c r="G269" s="32"/>
      <c r="H269" s="32"/>
      <c r="I269" s="32"/>
    </row>
    <row r="270" spans="1:9" ht="12.75">
      <c r="A270" s="16" t="s">
        <v>133</v>
      </c>
      <c r="G270" s="32"/>
      <c r="H270" s="32"/>
      <c r="I270" s="32"/>
    </row>
    <row r="271" spans="1:9" ht="12.75">
      <c r="A271" s="11"/>
      <c r="G271" s="32"/>
      <c r="H271" s="32"/>
      <c r="I271" s="32"/>
    </row>
    <row r="272" spans="1:9" ht="12.75">
      <c r="A272" s="11"/>
      <c r="G272" s="32"/>
      <c r="H272" s="32"/>
      <c r="I272" s="32"/>
    </row>
    <row r="273" spans="1:3" ht="12.75">
      <c r="A273" s="7" t="s">
        <v>275</v>
      </c>
      <c r="B273" s="11"/>
      <c r="C273" s="11"/>
    </row>
    <row r="274" spans="1:3" ht="12.75">
      <c r="A274" s="8" t="s">
        <v>276</v>
      </c>
      <c r="B274" s="11"/>
      <c r="C274" s="11"/>
    </row>
    <row r="275" spans="2:3" ht="12.75">
      <c r="B275" s="11"/>
      <c r="C275" s="11"/>
    </row>
    <row r="276" spans="2:3" ht="12.75">
      <c r="B276" s="11"/>
      <c r="C276" s="11"/>
    </row>
    <row r="277" spans="1:3" ht="12.75">
      <c r="A277" s="8" t="s">
        <v>255</v>
      </c>
      <c r="B277" s="11"/>
      <c r="C277" s="11"/>
    </row>
    <row r="278" spans="1:3" ht="12.75">
      <c r="A278" s="11"/>
      <c r="B278" s="11"/>
      <c r="C278" s="11"/>
    </row>
    <row r="279" spans="1:3" ht="12.75">
      <c r="A279" s="11"/>
      <c r="B279" s="11"/>
      <c r="C279" s="11"/>
    </row>
    <row r="280" spans="1:3" ht="12.75">
      <c r="A280" s="11"/>
      <c r="B280" s="11"/>
      <c r="C280" s="11"/>
    </row>
    <row r="281" spans="1:3" ht="12.75">
      <c r="A281" s="11"/>
      <c r="B281" s="11"/>
      <c r="C281" s="11"/>
    </row>
    <row r="282" spans="1:3" ht="12.75">
      <c r="A282" s="11"/>
      <c r="B282" s="11"/>
      <c r="C282" s="11"/>
    </row>
    <row r="283" spans="1:3" ht="12.75">
      <c r="A283" s="11"/>
      <c r="B283" s="11"/>
      <c r="C283" s="11"/>
    </row>
    <row r="284" spans="1:3" ht="12.75">
      <c r="A284" s="11"/>
      <c r="B284" s="11"/>
      <c r="C284" s="11"/>
    </row>
    <row r="285" spans="1:3" ht="12.75">
      <c r="A285" s="11"/>
      <c r="B285" s="11"/>
      <c r="C285" s="11"/>
    </row>
    <row r="286" spans="1:3" ht="12.75">
      <c r="A286" s="11"/>
      <c r="B286" s="11"/>
      <c r="C286" s="11"/>
    </row>
    <row r="287" spans="1:3" ht="12.75">
      <c r="A287" s="11"/>
      <c r="B287" s="11"/>
      <c r="C287" s="11"/>
    </row>
    <row r="288" spans="1:3" ht="12.75">
      <c r="A288" s="11"/>
      <c r="B288" s="11"/>
      <c r="C288" s="11"/>
    </row>
    <row r="289" spans="1:3" ht="12.75">
      <c r="A289" s="11"/>
      <c r="B289" s="11"/>
      <c r="C289" s="11"/>
    </row>
    <row r="290" spans="1:3" ht="12.75">
      <c r="A290" s="11"/>
      <c r="B290" s="11"/>
      <c r="C290" s="11"/>
    </row>
    <row r="291" spans="1:3" ht="12.75">
      <c r="A291" s="11"/>
      <c r="B291" s="11"/>
      <c r="C291" s="11"/>
    </row>
    <row r="292" spans="1:3" ht="12.75">
      <c r="A292" s="11"/>
      <c r="B292" s="11"/>
      <c r="C292" s="11"/>
    </row>
    <row r="293" spans="1:3" ht="12.75">
      <c r="A293" s="11"/>
      <c r="B293" s="11"/>
      <c r="C293" s="11"/>
    </row>
    <row r="294" spans="1:3" ht="12.75">
      <c r="A294" s="11"/>
      <c r="B294" s="11"/>
      <c r="C294" s="11"/>
    </row>
    <row r="295" spans="1:3" ht="12.75">
      <c r="A295" s="11"/>
      <c r="B295" s="11"/>
      <c r="C295" s="11"/>
    </row>
    <row r="296" spans="1:3" ht="12.75">
      <c r="A296" s="11"/>
      <c r="B296" s="11"/>
      <c r="C296" s="11"/>
    </row>
    <row r="297" spans="1:3" ht="12.75">
      <c r="A297" s="11"/>
      <c r="B297" s="11"/>
      <c r="C297" s="11"/>
    </row>
    <row r="298" spans="1:3" ht="12.75">
      <c r="A298" s="11"/>
      <c r="B298" s="11"/>
      <c r="C298" s="11"/>
    </row>
    <row r="299" spans="1:3" ht="12.75">
      <c r="A299" s="11"/>
      <c r="B299" s="11"/>
      <c r="C299" s="11"/>
    </row>
  </sheetData>
  <mergeCells count="35">
    <mergeCell ref="B117:I120"/>
    <mergeCell ref="C168:I168"/>
    <mergeCell ref="B125:I127"/>
    <mergeCell ref="H146:I146"/>
    <mergeCell ref="F146:G146"/>
    <mergeCell ref="B235:I236"/>
    <mergeCell ref="B216:I216"/>
    <mergeCell ref="B175:I176"/>
    <mergeCell ref="F255:G255"/>
    <mergeCell ref="H255:I255"/>
    <mergeCell ref="B251:I253"/>
    <mergeCell ref="B221:I222"/>
    <mergeCell ref="H238:I238"/>
    <mergeCell ref="F238:G238"/>
    <mergeCell ref="B227:I230"/>
    <mergeCell ref="B50:I50"/>
    <mergeCell ref="B96:I98"/>
    <mergeCell ref="B158:I158"/>
    <mergeCell ref="B115:I115"/>
    <mergeCell ref="B141:I141"/>
    <mergeCell ref="B100:I102"/>
    <mergeCell ref="B92:I94"/>
    <mergeCell ref="B81:I82"/>
    <mergeCell ref="B135:I136"/>
    <mergeCell ref="B132:I133"/>
    <mergeCell ref="B107:I108"/>
    <mergeCell ref="A1:I1"/>
    <mergeCell ref="E66:I66"/>
    <mergeCell ref="B7:I9"/>
    <mergeCell ref="B11:I12"/>
    <mergeCell ref="B17:I18"/>
    <mergeCell ref="B40:I42"/>
    <mergeCell ref="B29:I30"/>
    <mergeCell ref="B23:I23"/>
    <mergeCell ref="B44:I45"/>
  </mergeCells>
  <printOptions/>
  <pageMargins left="0.52" right="0" top="1.2598425196850394" bottom="0.984251968503937" header="0.2755905511811024" footer="0.3937007874015748"/>
  <pageSetup horizontalDpi="600" verticalDpi="600" orientation="portrait" paperSize="9" scale="85" r:id="rId2"/>
  <headerFooter alignWithMargins="0">
    <oddHeader>&amp;L&amp;"Times New Roman,Bold"&amp;20Poh Kong Holdings Berhad (Company No 586139-K)&amp;16
&amp;24
&amp;11Quarterly Report On Consolidated Results
For The Fourth Financial Quarter Ended 31 July 2004&amp;12
</oddHeader>
  </headerFooter>
  <rowBreaks count="4" manualBreakCount="4">
    <brk id="51" max="8" man="1"/>
    <brk id="109" max="8" man="1"/>
    <brk id="164" max="8" man="1"/>
    <brk id="223"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C109"/>
  <sheetViews>
    <sheetView zoomScale="70" zoomScaleNormal="70" workbookViewId="0" topLeftCell="A10">
      <selection activeCell="B80" sqref="B80:J81"/>
    </sheetView>
  </sheetViews>
  <sheetFormatPr defaultColWidth="9.140625" defaultRowHeight="12.75"/>
  <cols>
    <col min="1" max="1" width="1.8515625" style="39" customWidth="1"/>
    <col min="2" max="2" width="78.8515625" style="39" customWidth="1"/>
    <col min="3" max="3" width="13.7109375" style="62" customWidth="1"/>
    <col min="4" max="4" width="7.28125" style="63" hidden="1" customWidth="1"/>
    <col min="5" max="5" width="5.57421875" style="63" hidden="1" customWidth="1"/>
    <col min="6" max="6" width="16.57421875" style="63" hidden="1" customWidth="1"/>
    <col min="7" max="7" width="0" style="63" hidden="1" customWidth="1"/>
    <col min="8" max="8" width="15.7109375" style="63" hidden="1" customWidth="1"/>
    <col min="9" max="9" width="1.421875" style="64" customWidth="1"/>
    <col min="10" max="10" width="12.140625" style="65" customWidth="1"/>
    <col min="11" max="16384" width="9.140625" style="39" customWidth="1"/>
  </cols>
  <sheetData>
    <row r="1" spans="2:10" s="5" customFormat="1" ht="18.75">
      <c r="B1" s="33" t="s">
        <v>135</v>
      </c>
      <c r="I1" s="196"/>
      <c r="J1" s="34"/>
    </row>
    <row r="2" spans="2:10" s="5" customFormat="1" ht="15">
      <c r="B2" s="35"/>
      <c r="I2" s="196"/>
      <c r="J2" s="34"/>
    </row>
    <row r="3" spans="2:10" s="5" customFormat="1" ht="14.25">
      <c r="B3" s="36" t="s">
        <v>229</v>
      </c>
      <c r="I3" s="196"/>
      <c r="J3" s="34"/>
    </row>
    <row r="4" spans="2:10" s="5" customFormat="1" ht="14.25">
      <c r="B4" s="252" t="s">
        <v>250</v>
      </c>
      <c r="C4" s="34"/>
      <c r="I4" s="196"/>
      <c r="J4" s="34"/>
    </row>
    <row r="5" spans="2:10" s="5" customFormat="1" ht="15">
      <c r="B5" s="37" t="s">
        <v>46</v>
      </c>
      <c r="I5" s="196"/>
      <c r="J5" s="34"/>
    </row>
    <row r="6" spans="2:10" s="5" customFormat="1" ht="15">
      <c r="B6" s="35"/>
      <c r="C6" s="13"/>
      <c r="D6" s="13"/>
      <c r="E6" s="13"/>
      <c r="F6" s="13"/>
      <c r="G6" s="13"/>
      <c r="H6" s="13"/>
      <c r="I6" s="58"/>
      <c r="J6" s="59"/>
    </row>
    <row r="7" spans="2:10" s="5" customFormat="1" ht="14.25">
      <c r="B7" s="36" t="s">
        <v>231</v>
      </c>
      <c r="C7" s="12" t="s">
        <v>248</v>
      </c>
      <c r="D7" s="12"/>
      <c r="E7" s="12"/>
      <c r="F7" s="12"/>
      <c r="G7" s="12"/>
      <c r="H7" s="12"/>
      <c r="I7" s="12"/>
      <c r="J7" s="246" t="s">
        <v>240</v>
      </c>
    </row>
    <row r="8" spans="3:10" ht="12.75">
      <c r="C8" s="197"/>
      <c r="I8" s="198"/>
      <c r="J8" s="199"/>
    </row>
    <row r="9" spans="3:29" s="200" customFormat="1" ht="14.25">
      <c r="C9" s="201" t="s">
        <v>32</v>
      </c>
      <c r="D9" s="202" t="s">
        <v>47</v>
      </c>
      <c r="E9" s="201" t="s">
        <v>42</v>
      </c>
      <c r="F9" s="285" t="s">
        <v>48</v>
      </c>
      <c r="G9" s="285"/>
      <c r="H9" s="201" t="s">
        <v>42</v>
      </c>
      <c r="I9" s="203"/>
      <c r="J9" s="204" t="s">
        <v>32</v>
      </c>
      <c r="K9" s="205"/>
      <c r="L9" s="205"/>
      <c r="M9" s="205"/>
      <c r="N9" s="206"/>
      <c r="O9" s="206"/>
      <c r="P9" s="206"/>
      <c r="Q9" s="206"/>
      <c r="R9" s="206"/>
      <c r="S9" s="206"/>
      <c r="T9" s="206"/>
      <c r="U9" s="206"/>
      <c r="V9" s="206"/>
      <c r="W9" s="206"/>
      <c r="X9" s="206"/>
      <c r="Y9" s="206"/>
      <c r="Z9" s="206"/>
      <c r="AA9" s="206"/>
      <c r="AB9" s="206"/>
      <c r="AC9" s="206"/>
    </row>
    <row r="10" spans="2:29" s="200" customFormat="1" ht="14.25">
      <c r="B10" s="207" t="s">
        <v>49</v>
      </c>
      <c r="C10" s="201"/>
      <c r="D10" s="202"/>
      <c r="E10" s="201"/>
      <c r="F10" s="201"/>
      <c r="G10" s="201"/>
      <c r="H10" s="201"/>
      <c r="I10" s="203"/>
      <c r="J10" s="205"/>
      <c r="K10" s="205"/>
      <c r="L10" s="205"/>
      <c r="M10" s="205"/>
      <c r="N10" s="206"/>
      <c r="O10" s="206"/>
      <c r="P10" s="206"/>
      <c r="Q10" s="206"/>
      <c r="R10" s="206"/>
      <c r="S10" s="206"/>
      <c r="T10" s="206"/>
      <c r="U10" s="206"/>
      <c r="V10" s="206"/>
      <c r="W10" s="206"/>
      <c r="X10" s="206"/>
      <c r="Y10" s="206"/>
      <c r="Z10" s="206"/>
      <c r="AA10" s="206"/>
      <c r="AB10" s="206"/>
      <c r="AC10" s="206"/>
    </row>
    <row r="11" spans="2:13" ht="15">
      <c r="B11" s="40"/>
      <c r="C11" s="41"/>
      <c r="D11" s="40"/>
      <c r="E11" s="40"/>
      <c r="F11" s="40"/>
      <c r="G11" s="40"/>
      <c r="H11" s="40"/>
      <c r="I11" s="42"/>
      <c r="J11" s="43"/>
      <c r="K11" s="40"/>
      <c r="L11" s="40"/>
      <c r="M11" s="40"/>
    </row>
    <row r="12" spans="1:13" s="44" customFormat="1" ht="15">
      <c r="A12" s="253"/>
      <c r="B12" s="43" t="s">
        <v>50</v>
      </c>
      <c r="C12" s="45">
        <v>25139</v>
      </c>
      <c r="D12" s="43"/>
      <c r="E12" s="43"/>
      <c r="F12" s="43"/>
      <c r="G12" s="43"/>
      <c r="H12" s="43"/>
      <c r="I12" s="46"/>
      <c r="J12" s="61">
        <v>0</v>
      </c>
      <c r="K12" s="43"/>
      <c r="L12" s="43"/>
      <c r="M12" s="43"/>
    </row>
    <row r="13" spans="1:13" ht="15">
      <c r="A13" s="1"/>
      <c r="B13" s="40"/>
      <c r="C13" s="48"/>
      <c r="D13" s="40"/>
      <c r="E13" s="40"/>
      <c r="F13" s="40"/>
      <c r="G13" s="40"/>
      <c r="H13" s="40"/>
      <c r="I13" s="42"/>
      <c r="J13" s="225"/>
      <c r="K13" s="40"/>
      <c r="L13" s="40"/>
      <c r="M13" s="40"/>
    </row>
    <row r="14" spans="1:13" ht="15">
      <c r="A14" s="1"/>
      <c r="B14" s="40" t="s">
        <v>51</v>
      </c>
      <c r="C14" s="48"/>
      <c r="D14" s="40"/>
      <c r="E14" s="40"/>
      <c r="F14" s="40"/>
      <c r="G14" s="40"/>
      <c r="H14" s="40"/>
      <c r="I14" s="42"/>
      <c r="J14" s="225"/>
      <c r="K14" s="40"/>
      <c r="L14" s="40"/>
      <c r="M14" s="40"/>
    </row>
    <row r="15" spans="1:13" ht="15">
      <c r="A15" s="1"/>
      <c r="B15" s="40" t="s">
        <v>52</v>
      </c>
      <c r="C15" s="216">
        <v>2645</v>
      </c>
      <c r="D15" s="40"/>
      <c r="E15" s="40"/>
      <c r="F15" s="40"/>
      <c r="G15" s="40"/>
      <c r="H15" s="40"/>
      <c r="I15" s="42"/>
      <c r="J15" s="226">
        <v>0</v>
      </c>
      <c r="K15" s="40"/>
      <c r="L15" s="40"/>
      <c r="M15" s="40"/>
    </row>
    <row r="16" spans="1:13" ht="15">
      <c r="A16" s="1"/>
      <c r="B16" s="254" t="s">
        <v>205</v>
      </c>
      <c r="C16" s="217">
        <v>64</v>
      </c>
      <c r="D16" s="40"/>
      <c r="E16" s="40"/>
      <c r="F16" s="40"/>
      <c r="G16" s="40"/>
      <c r="H16" s="40"/>
      <c r="I16" s="42"/>
      <c r="J16" s="227">
        <v>0</v>
      </c>
      <c r="K16" s="40"/>
      <c r="L16" s="40"/>
      <c r="M16" s="40"/>
    </row>
    <row r="17" spans="1:13" ht="15">
      <c r="A17" s="1"/>
      <c r="B17" s="254" t="s">
        <v>206</v>
      </c>
      <c r="C17" s="219">
        <v>347</v>
      </c>
      <c r="D17" s="40"/>
      <c r="E17" s="40"/>
      <c r="F17" s="40"/>
      <c r="G17" s="40"/>
      <c r="H17" s="40"/>
      <c r="I17" s="42"/>
      <c r="J17" s="227">
        <v>0</v>
      </c>
      <c r="K17" s="40"/>
      <c r="L17" s="40"/>
      <c r="M17" s="40"/>
    </row>
    <row r="18" spans="1:13" ht="15">
      <c r="A18" s="1"/>
      <c r="B18" s="254" t="s">
        <v>207</v>
      </c>
      <c r="C18" s="219">
        <v>-93</v>
      </c>
      <c r="D18" s="40"/>
      <c r="E18" s="40"/>
      <c r="F18" s="40"/>
      <c r="G18" s="40"/>
      <c r="H18" s="40"/>
      <c r="I18" s="42"/>
      <c r="J18" s="227">
        <v>0</v>
      </c>
      <c r="K18" s="40"/>
      <c r="L18" s="40"/>
      <c r="M18" s="40"/>
    </row>
    <row r="19" spans="1:13" ht="15">
      <c r="A19" s="1"/>
      <c r="B19" s="254" t="s">
        <v>208</v>
      </c>
      <c r="C19" s="217">
        <v>230</v>
      </c>
      <c r="D19" s="40"/>
      <c r="E19" s="40"/>
      <c r="F19" s="40"/>
      <c r="G19" s="40"/>
      <c r="H19" s="40"/>
      <c r="I19" s="42"/>
      <c r="J19" s="227">
        <v>0</v>
      </c>
      <c r="K19" s="40"/>
      <c r="L19" s="40"/>
      <c r="M19" s="40"/>
    </row>
    <row r="20" spans="1:13" ht="15">
      <c r="A20" s="1"/>
      <c r="B20" s="40" t="s">
        <v>168</v>
      </c>
      <c r="C20" s="219">
        <v>-7529</v>
      </c>
      <c r="D20" s="40"/>
      <c r="E20" s="40"/>
      <c r="F20" s="40"/>
      <c r="G20" s="40"/>
      <c r="H20" s="40"/>
      <c r="I20" s="42"/>
      <c r="J20" s="227">
        <v>0</v>
      </c>
      <c r="K20" s="40"/>
      <c r="L20" s="40"/>
      <c r="M20" s="40"/>
    </row>
    <row r="21" spans="1:13" ht="15">
      <c r="A21" s="1"/>
      <c r="B21" s="40" t="s">
        <v>253</v>
      </c>
      <c r="C21" s="219">
        <v>143</v>
      </c>
      <c r="D21" s="40"/>
      <c r="E21" s="40"/>
      <c r="F21" s="40"/>
      <c r="G21" s="40"/>
      <c r="H21" s="40"/>
      <c r="I21" s="42"/>
      <c r="J21" s="227"/>
      <c r="K21" s="40"/>
      <c r="L21" s="40"/>
      <c r="M21" s="40"/>
    </row>
    <row r="22" spans="1:13" ht="15">
      <c r="A22" s="1"/>
      <c r="B22" s="254" t="s">
        <v>209</v>
      </c>
      <c r="C22" s="219">
        <v>-184</v>
      </c>
      <c r="D22" s="40"/>
      <c r="E22" s="40"/>
      <c r="F22" s="40"/>
      <c r="G22" s="40"/>
      <c r="H22" s="40"/>
      <c r="I22" s="42"/>
      <c r="J22" s="227">
        <v>0</v>
      </c>
      <c r="K22" s="40"/>
      <c r="L22" s="40"/>
      <c r="M22" s="40"/>
    </row>
    <row r="23" spans="1:13" ht="15">
      <c r="A23" s="1"/>
      <c r="B23" s="40" t="s">
        <v>53</v>
      </c>
      <c r="C23" s="217">
        <v>2765</v>
      </c>
      <c r="D23" s="40"/>
      <c r="E23" s="40"/>
      <c r="F23" s="40"/>
      <c r="G23" s="40"/>
      <c r="H23" s="40"/>
      <c r="I23" s="42"/>
      <c r="J23" s="227">
        <v>0</v>
      </c>
      <c r="K23" s="40"/>
      <c r="L23" s="40"/>
      <c r="M23" s="40"/>
    </row>
    <row r="24" spans="1:13" ht="15">
      <c r="A24" s="1"/>
      <c r="B24" s="40" t="s">
        <v>0</v>
      </c>
      <c r="C24" s="218">
        <v>144</v>
      </c>
      <c r="D24" s="40"/>
      <c r="E24" s="40"/>
      <c r="F24" s="40"/>
      <c r="G24" s="40"/>
      <c r="H24" s="40"/>
      <c r="I24" s="42"/>
      <c r="J24" s="228">
        <v>0</v>
      </c>
      <c r="K24" s="40"/>
      <c r="L24" s="40"/>
      <c r="M24" s="40"/>
    </row>
    <row r="25" spans="1:13" ht="15">
      <c r="A25" s="1"/>
      <c r="B25" s="40"/>
      <c r="C25" s="48"/>
      <c r="D25" s="40"/>
      <c r="E25" s="40"/>
      <c r="F25" s="40"/>
      <c r="G25" s="40"/>
      <c r="H25" s="40"/>
      <c r="I25" s="42"/>
      <c r="J25" s="225"/>
      <c r="K25" s="40"/>
      <c r="L25" s="40"/>
      <c r="M25" s="40"/>
    </row>
    <row r="26" spans="1:13" ht="15">
      <c r="A26" s="1"/>
      <c r="B26" s="40" t="s">
        <v>54</v>
      </c>
      <c r="C26" s="48">
        <f>SUM(C12:C24)</f>
        <v>23671</v>
      </c>
      <c r="D26" s="48">
        <v>0</v>
      </c>
      <c r="E26" s="48">
        <v>0</v>
      </c>
      <c r="F26" s="48">
        <v>0</v>
      </c>
      <c r="G26" s="48">
        <v>0</v>
      </c>
      <c r="H26" s="48">
        <v>0</v>
      </c>
      <c r="I26" s="50">
        <v>0</v>
      </c>
      <c r="J26" s="225">
        <f>SUM(J12:J24)</f>
        <v>0</v>
      </c>
      <c r="K26" s="40"/>
      <c r="L26" s="40"/>
      <c r="M26" s="40"/>
    </row>
    <row r="27" spans="1:13" ht="15">
      <c r="A27" s="1"/>
      <c r="B27" s="40"/>
      <c r="C27" s="48"/>
      <c r="D27" s="40"/>
      <c r="E27" s="40"/>
      <c r="F27" s="40"/>
      <c r="G27" s="40"/>
      <c r="H27" s="40"/>
      <c r="I27" s="42"/>
      <c r="J27" s="225"/>
      <c r="K27" s="40"/>
      <c r="L27" s="40"/>
      <c r="M27" s="40"/>
    </row>
    <row r="28" spans="1:13" ht="15">
      <c r="A28" s="1"/>
      <c r="B28" s="40" t="s">
        <v>55</v>
      </c>
      <c r="C28" s="266">
        <v>-25703</v>
      </c>
      <c r="D28" s="40"/>
      <c r="E28" s="40"/>
      <c r="F28" s="40"/>
      <c r="G28" s="40"/>
      <c r="H28" s="40"/>
      <c r="I28" s="42"/>
      <c r="J28" s="226">
        <v>0</v>
      </c>
      <c r="K28" s="40"/>
      <c r="L28" s="40"/>
      <c r="M28" s="40"/>
    </row>
    <row r="29" spans="1:13" ht="15">
      <c r="A29" s="1"/>
      <c r="B29" s="40" t="s">
        <v>142</v>
      </c>
      <c r="C29" s="219">
        <v>27079</v>
      </c>
      <c r="D29" s="40"/>
      <c r="E29" s="40"/>
      <c r="F29" s="40"/>
      <c r="G29" s="40"/>
      <c r="H29" s="40"/>
      <c r="I29" s="42"/>
      <c r="J29" s="227">
        <v>0</v>
      </c>
      <c r="K29" s="40"/>
      <c r="L29" s="40"/>
      <c r="M29" s="40"/>
    </row>
    <row r="30" spans="1:13" ht="15">
      <c r="A30" s="1"/>
      <c r="B30" s="40" t="s">
        <v>143</v>
      </c>
      <c r="C30" s="217">
        <v>5460</v>
      </c>
      <c r="D30" s="40"/>
      <c r="E30" s="40"/>
      <c r="F30" s="40"/>
      <c r="G30" s="40"/>
      <c r="H30" s="40"/>
      <c r="I30" s="42"/>
      <c r="J30" s="227">
        <v>0</v>
      </c>
      <c r="K30" s="40"/>
      <c r="L30" s="40"/>
      <c r="M30" s="40"/>
    </row>
    <row r="31" spans="1:13" ht="15">
      <c r="A31" s="1"/>
      <c r="B31" s="40" t="s">
        <v>144</v>
      </c>
      <c r="C31" s="219">
        <v>-45825</v>
      </c>
      <c r="D31" s="42"/>
      <c r="E31" s="42"/>
      <c r="F31" s="42"/>
      <c r="G31" s="42"/>
      <c r="H31" s="42"/>
      <c r="I31" s="42"/>
      <c r="J31" s="227">
        <v>0</v>
      </c>
      <c r="K31" s="40"/>
      <c r="L31" s="40"/>
      <c r="M31" s="40"/>
    </row>
    <row r="32" spans="1:13" ht="15">
      <c r="A32" s="1"/>
      <c r="B32" s="40" t="s">
        <v>145</v>
      </c>
      <c r="C32" s="219">
        <v>-4705</v>
      </c>
      <c r="D32" s="42"/>
      <c r="E32" s="42"/>
      <c r="F32" s="42"/>
      <c r="G32" s="42"/>
      <c r="H32" s="42"/>
      <c r="I32" s="42"/>
      <c r="J32" s="227">
        <v>0</v>
      </c>
      <c r="K32" s="40"/>
      <c r="L32" s="40"/>
      <c r="M32" s="40"/>
    </row>
    <row r="33" spans="1:13" ht="15">
      <c r="A33" s="1"/>
      <c r="B33" s="40" t="s">
        <v>210</v>
      </c>
      <c r="C33" s="219">
        <v>133</v>
      </c>
      <c r="D33" s="42"/>
      <c r="E33" s="42"/>
      <c r="F33" s="42"/>
      <c r="G33" s="42"/>
      <c r="H33" s="42"/>
      <c r="I33" s="42"/>
      <c r="J33" s="227">
        <v>0</v>
      </c>
      <c r="K33" s="40"/>
      <c r="L33" s="40"/>
      <c r="M33" s="40"/>
    </row>
    <row r="34" spans="1:13" ht="15">
      <c r="A34" s="1"/>
      <c r="B34" s="208" t="s">
        <v>56</v>
      </c>
      <c r="C34" s="220">
        <v>-1772</v>
      </c>
      <c r="D34" s="42"/>
      <c r="E34" s="42"/>
      <c r="F34" s="42"/>
      <c r="G34" s="42"/>
      <c r="H34" s="42"/>
      <c r="I34" s="42"/>
      <c r="J34" s="228">
        <v>0</v>
      </c>
      <c r="K34" s="40"/>
      <c r="L34" s="40"/>
      <c r="M34" s="40"/>
    </row>
    <row r="35" spans="1:13" ht="15">
      <c r="A35" s="1"/>
      <c r="B35" s="40"/>
      <c r="C35" s="48"/>
      <c r="D35" s="40"/>
      <c r="E35" s="40"/>
      <c r="F35" s="40"/>
      <c r="G35" s="40"/>
      <c r="H35" s="40"/>
      <c r="I35" s="42"/>
      <c r="J35" s="225"/>
      <c r="K35" s="40"/>
      <c r="L35" s="40"/>
      <c r="M35" s="40"/>
    </row>
    <row r="36" spans="1:13" ht="15">
      <c r="A36" s="1"/>
      <c r="B36" s="40" t="s">
        <v>1</v>
      </c>
      <c r="C36" s="54">
        <f>SUM(C26:C34)</f>
        <v>-21662</v>
      </c>
      <c r="D36" s="48">
        <v>0</v>
      </c>
      <c r="E36" s="48">
        <v>0</v>
      </c>
      <c r="F36" s="48">
        <v>0</v>
      </c>
      <c r="G36" s="48">
        <v>0</v>
      </c>
      <c r="H36" s="48">
        <v>0</v>
      </c>
      <c r="I36" s="50">
        <v>0</v>
      </c>
      <c r="J36" s="225">
        <f>SUM(J26:J34)</f>
        <v>0</v>
      </c>
      <c r="K36" s="40"/>
      <c r="L36" s="40"/>
      <c r="M36" s="40"/>
    </row>
    <row r="37" spans="1:13" ht="15">
      <c r="A37" s="1"/>
      <c r="B37" s="40"/>
      <c r="C37" s="54"/>
      <c r="D37" s="40"/>
      <c r="E37" s="40"/>
      <c r="F37" s="40"/>
      <c r="G37" s="40"/>
      <c r="H37" s="40"/>
      <c r="I37" s="42"/>
      <c r="J37" s="225"/>
      <c r="K37" s="40"/>
      <c r="L37" s="40"/>
      <c r="M37" s="40"/>
    </row>
    <row r="38" spans="1:13" ht="15">
      <c r="A38" s="1"/>
      <c r="B38" s="40" t="s">
        <v>169</v>
      </c>
      <c r="C38" s="245">
        <v>-6652</v>
      </c>
      <c r="D38" s="40"/>
      <c r="E38" s="40"/>
      <c r="F38" s="40"/>
      <c r="G38" s="40"/>
      <c r="H38" s="40"/>
      <c r="I38" s="42"/>
      <c r="J38" s="229">
        <v>0</v>
      </c>
      <c r="K38" s="40"/>
      <c r="L38" s="40"/>
      <c r="M38" s="40"/>
    </row>
    <row r="39" spans="1:13" ht="15">
      <c r="A39" s="1"/>
      <c r="B39" s="40" t="s">
        <v>266</v>
      </c>
      <c r="C39" s="54">
        <f>+C36+C38</f>
        <v>-28314</v>
      </c>
      <c r="D39" s="40"/>
      <c r="E39" s="40"/>
      <c r="F39" s="40"/>
      <c r="G39" s="40"/>
      <c r="H39" s="40"/>
      <c r="I39" s="42"/>
      <c r="J39" s="225">
        <f>+J36+J38</f>
        <v>0</v>
      </c>
      <c r="K39" s="40"/>
      <c r="L39" s="40"/>
      <c r="M39" s="40"/>
    </row>
    <row r="40" spans="2:13" ht="15">
      <c r="B40" s="40"/>
      <c r="C40" s="48"/>
      <c r="D40" s="40"/>
      <c r="E40" s="40"/>
      <c r="F40" s="40"/>
      <c r="G40" s="40"/>
      <c r="H40" s="40"/>
      <c r="I40" s="42"/>
      <c r="J40" s="225"/>
      <c r="K40" s="40"/>
      <c r="L40" s="40"/>
      <c r="M40" s="40"/>
    </row>
    <row r="41" spans="2:13" ht="15">
      <c r="B41" s="38" t="s">
        <v>57</v>
      </c>
      <c r="C41" s="48"/>
      <c r="D41" s="40"/>
      <c r="E41" s="40"/>
      <c r="F41" s="40"/>
      <c r="G41" s="40"/>
      <c r="H41" s="40"/>
      <c r="I41" s="42"/>
      <c r="J41" s="225"/>
      <c r="K41" s="40"/>
      <c r="L41" s="40"/>
      <c r="M41" s="40"/>
    </row>
    <row r="42" spans="2:13" ht="15">
      <c r="B42" s="40"/>
      <c r="C42" s="48"/>
      <c r="D42" s="40"/>
      <c r="E42" s="40"/>
      <c r="F42" s="40"/>
      <c r="G42" s="40"/>
      <c r="H42" s="40"/>
      <c r="I42" s="42"/>
      <c r="J42" s="225"/>
      <c r="K42" s="40"/>
      <c r="L42" s="40"/>
      <c r="M42" s="40"/>
    </row>
    <row r="43" spans="1:13" ht="15">
      <c r="A43" s="40"/>
      <c r="B43" s="255" t="s">
        <v>211</v>
      </c>
      <c r="C43" s="266">
        <v>-3627</v>
      </c>
      <c r="D43" s="40"/>
      <c r="E43" s="40"/>
      <c r="F43" s="40"/>
      <c r="G43" s="40"/>
      <c r="H43" s="40"/>
      <c r="I43" s="42"/>
      <c r="J43" s="226">
        <v>0</v>
      </c>
      <c r="K43" s="40"/>
      <c r="L43" s="40"/>
      <c r="M43" s="40"/>
    </row>
    <row r="44" spans="1:13" ht="15">
      <c r="A44" s="40"/>
      <c r="B44" s="255" t="s">
        <v>212</v>
      </c>
      <c r="C44" s="219">
        <v>135</v>
      </c>
      <c r="D44" s="40"/>
      <c r="E44" s="40"/>
      <c r="F44" s="40"/>
      <c r="G44" s="40"/>
      <c r="H44" s="40"/>
      <c r="I44" s="42"/>
      <c r="J44" s="227">
        <v>0</v>
      </c>
      <c r="K44" s="40"/>
      <c r="L44" s="40"/>
      <c r="M44" s="40"/>
    </row>
    <row r="45" spans="1:13" ht="15">
      <c r="A45" s="40"/>
      <c r="B45" s="40" t="s">
        <v>170</v>
      </c>
      <c r="C45" s="219">
        <v>-156009</v>
      </c>
      <c r="D45" s="40"/>
      <c r="E45" s="40"/>
      <c r="F45" s="40"/>
      <c r="G45" s="40"/>
      <c r="H45" s="40"/>
      <c r="I45" s="42"/>
      <c r="J45" s="227">
        <v>0</v>
      </c>
      <c r="K45" s="40"/>
      <c r="L45" s="40"/>
      <c r="M45" s="40"/>
    </row>
    <row r="46" spans="1:13" ht="15">
      <c r="A46" s="40"/>
      <c r="B46" s="40" t="s">
        <v>58</v>
      </c>
      <c r="C46" s="220">
        <v>-3367</v>
      </c>
      <c r="D46" s="40"/>
      <c r="E46" s="40"/>
      <c r="F46" s="40"/>
      <c r="G46" s="40"/>
      <c r="H46" s="40"/>
      <c r="I46" s="42"/>
      <c r="J46" s="228">
        <v>0</v>
      </c>
      <c r="K46" s="40"/>
      <c r="L46" s="40"/>
      <c r="M46" s="40"/>
    </row>
    <row r="47" spans="1:13" ht="15">
      <c r="A47" s="40"/>
      <c r="B47" s="40"/>
      <c r="C47" s="50"/>
      <c r="D47" s="40"/>
      <c r="E47" s="40"/>
      <c r="F47" s="40"/>
      <c r="G47" s="40"/>
      <c r="H47" s="40"/>
      <c r="I47" s="42"/>
      <c r="J47" s="230"/>
      <c r="K47" s="40"/>
      <c r="L47" s="40"/>
      <c r="M47" s="40"/>
    </row>
    <row r="48" spans="1:13" ht="15">
      <c r="A48" s="40"/>
      <c r="B48" s="40" t="s">
        <v>148</v>
      </c>
      <c r="C48" s="49">
        <f>SUM(C43:C47)</f>
        <v>-162868</v>
      </c>
      <c r="D48" s="50">
        <v>0</v>
      </c>
      <c r="E48" s="50">
        <v>0</v>
      </c>
      <c r="F48" s="50">
        <v>0</v>
      </c>
      <c r="G48" s="50">
        <v>0</v>
      </c>
      <c r="H48" s="50">
        <v>0</v>
      </c>
      <c r="I48" s="50">
        <v>0</v>
      </c>
      <c r="J48" s="230">
        <f>SUM(J43:J47)</f>
        <v>0</v>
      </c>
      <c r="K48" s="40"/>
      <c r="L48" s="40"/>
      <c r="M48" s="40"/>
    </row>
    <row r="49" spans="2:13" ht="15">
      <c r="B49" s="40"/>
      <c r="C49" s="50"/>
      <c r="D49" s="50"/>
      <c r="E49" s="50"/>
      <c r="F49" s="50"/>
      <c r="G49" s="50"/>
      <c r="H49" s="50"/>
      <c r="I49" s="50"/>
      <c r="J49" s="230"/>
      <c r="K49" s="40"/>
      <c r="L49" s="40"/>
      <c r="M49" s="40"/>
    </row>
    <row r="50" spans="2:13" ht="15">
      <c r="B50" s="38" t="s">
        <v>59</v>
      </c>
      <c r="C50" s="48"/>
      <c r="D50" s="40"/>
      <c r="E50" s="40"/>
      <c r="F50" s="40"/>
      <c r="G50" s="40"/>
      <c r="H50" s="40"/>
      <c r="I50" s="42"/>
      <c r="J50" s="225"/>
      <c r="K50" s="40"/>
      <c r="L50" s="40"/>
      <c r="M50" s="40"/>
    </row>
    <row r="51" spans="2:13" ht="15">
      <c r="B51" s="38"/>
      <c r="C51" s="48"/>
      <c r="D51" s="40"/>
      <c r="E51" s="40"/>
      <c r="F51" s="40"/>
      <c r="G51" s="40"/>
      <c r="H51" s="40"/>
      <c r="I51" s="42"/>
      <c r="J51" s="225"/>
      <c r="K51" s="40"/>
      <c r="L51" s="40"/>
      <c r="M51" s="40"/>
    </row>
    <row r="52" spans="1:13" ht="15">
      <c r="A52" s="40"/>
      <c r="B52" s="40" t="s">
        <v>146</v>
      </c>
      <c r="C52" s="266">
        <f>-C24</f>
        <v>-144</v>
      </c>
      <c r="D52" s="40"/>
      <c r="E52" s="40"/>
      <c r="F52" s="40"/>
      <c r="G52" s="40"/>
      <c r="H52" s="40"/>
      <c r="I52" s="42"/>
      <c r="J52" s="226">
        <v>0</v>
      </c>
      <c r="K52" s="40"/>
      <c r="L52" s="40"/>
      <c r="M52" s="40"/>
    </row>
    <row r="53" spans="1:13" ht="15">
      <c r="A53" s="40"/>
      <c r="B53" s="40" t="s">
        <v>147</v>
      </c>
      <c r="C53" s="219">
        <f>-C23</f>
        <v>-2765</v>
      </c>
      <c r="D53" s="40"/>
      <c r="E53" s="40"/>
      <c r="F53" s="40"/>
      <c r="G53" s="40"/>
      <c r="H53" s="40"/>
      <c r="I53" s="42"/>
      <c r="J53" s="227">
        <v>0</v>
      </c>
      <c r="K53" s="40"/>
      <c r="L53" s="40"/>
      <c r="M53" s="40"/>
    </row>
    <row r="54" spans="1:13" ht="15">
      <c r="A54" s="40"/>
      <c r="B54" s="255" t="s">
        <v>213</v>
      </c>
      <c r="C54" s="219">
        <f>-C22</f>
        <v>184</v>
      </c>
      <c r="D54" s="40"/>
      <c r="E54" s="40"/>
      <c r="F54" s="40"/>
      <c r="G54" s="40"/>
      <c r="H54" s="40"/>
      <c r="I54" s="42"/>
      <c r="J54" s="227">
        <v>0</v>
      </c>
      <c r="K54" s="40"/>
      <c r="L54" s="40"/>
      <c r="M54" s="40"/>
    </row>
    <row r="55" spans="1:13" ht="15">
      <c r="A55" s="40"/>
      <c r="B55" s="255" t="s">
        <v>214</v>
      </c>
      <c r="C55" s="219">
        <v>15615</v>
      </c>
      <c r="D55" s="40"/>
      <c r="E55" s="40"/>
      <c r="F55" s="40"/>
      <c r="G55" s="40"/>
      <c r="H55" s="40"/>
      <c r="I55" s="42"/>
      <c r="J55" s="227">
        <v>0</v>
      </c>
      <c r="K55" s="40"/>
      <c r="L55" s="40"/>
      <c r="M55" s="40"/>
    </row>
    <row r="56" spans="1:13" ht="15">
      <c r="A56" s="40"/>
      <c r="B56" s="40" t="s">
        <v>171</v>
      </c>
      <c r="C56" s="268">
        <v>84839</v>
      </c>
      <c r="D56" s="40"/>
      <c r="E56" s="40"/>
      <c r="F56" s="40"/>
      <c r="G56" s="40"/>
      <c r="H56" s="40"/>
      <c r="I56" s="42"/>
      <c r="J56" s="227">
        <v>0</v>
      </c>
      <c r="K56" s="40"/>
      <c r="L56" s="40"/>
      <c r="M56" s="40"/>
    </row>
    <row r="57" spans="1:13" ht="15">
      <c r="A57" s="40"/>
      <c r="B57" s="40" t="s">
        <v>172</v>
      </c>
      <c r="C57" s="268">
        <v>-3330</v>
      </c>
      <c r="D57" s="40"/>
      <c r="E57" s="40"/>
      <c r="F57" s="40"/>
      <c r="G57" s="40"/>
      <c r="H57" s="40"/>
      <c r="I57" s="42"/>
      <c r="J57" s="227">
        <v>0</v>
      </c>
      <c r="K57" s="40"/>
      <c r="L57" s="40"/>
      <c r="M57" s="40"/>
    </row>
    <row r="58" spans="1:13" ht="15">
      <c r="A58" s="40"/>
      <c r="B58" s="40" t="s">
        <v>173</v>
      </c>
      <c r="C58" s="219">
        <v>85189</v>
      </c>
      <c r="D58" s="40"/>
      <c r="E58" s="40"/>
      <c r="F58" s="40"/>
      <c r="G58" s="40"/>
      <c r="H58" s="40"/>
      <c r="I58" s="42"/>
      <c r="J58" s="227">
        <v>0</v>
      </c>
      <c r="K58" s="40"/>
      <c r="L58" s="40"/>
      <c r="M58" s="40"/>
    </row>
    <row r="59" spans="1:13" ht="15">
      <c r="A59" s="40"/>
      <c r="B59" s="255" t="s">
        <v>215</v>
      </c>
      <c r="C59" s="219">
        <v>-245</v>
      </c>
      <c r="D59" s="40"/>
      <c r="E59" s="40"/>
      <c r="F59" s="40"/>
      <c r="G59" s="40"/>
      <c r="H59" s="40"/>
      <c r="I59" s="42"/>
      <c r="J59" s="227">
        <v>0</v>
      </c>
      <c r="K59" s="40"/>
      <c r="L59" s="40"/>
      <c r="M59" s="40"/>
    </row>
    <row r="60" spans="1:13" ht="15">
      <c r="A60" s="40"/>
      <c r="B60" s="255" t="s">
        <v>216</v>
      </c>
      <c r="C60" s="219">
        <v>-18</v>
      </c>
      <c r="D60" s="40"/>
      <c r="E60" s="40"/>
      <c r="F60" s="40"/>
      <c r="G60" s="40"/>
      <c r="H60" s="40"/>
      <c r="I60" s="42"/>
      <c r="J60" s="227">
        <v>0</v>
      </c>
      <c r="K60" s="40"/>
      <c r="L60" s="40"/>
      <c r="M60" s="40"/>
    </row>
    <row r="61" spans="1:13" ht="15">
      <c r="A61" s="40"/>
      <c r="B61" s="255" t="s">
        <v>217</v>
      </c>
      <c r="C61" s="220">
        <v>-4</v>
      </c>
      <c r="D61" s="40"/>
      <c r="E61" s="40"/>
      <c r="F61" s="40"/>
      <c r="G61" s="40"/>
      <c r="H61" s="40"/>
      <c r="I61" s="42"/>
      <c r="J61" s="228">
        <v>0</v>
      </c>
      <c r="K61" s="40"/>
      <c r="L61" s="40"/>
      <c r="M61" s="40"/>
    </row>
    <row r="62" spans="1:13" ht="15">
      <c r="A62" s="40"/>
      <c r="B62" s="40"/>
      <c r="C62" s="50"/>
      <c r="D62" s="40"/>
      <c r="E62" s="40"/>
      <c r="F62" s="40"/>
      <c r="G62" s="40"/>
      <c r="H62" s="40"/>
      <c r="I62" s="42"/>
      <c r="J62" s="230"/>
      <c r="K62" s="40"/>
      <c r="L62" s="40"/>
      <c r="M62" s="40"/>
    </row>
    <row r="63" spans="1:13" ht="15">
      <c r="A63" s="40"/>
      <c r="B63" s="40" t="s">
        <v>267</v>
      </c>
      <c r="C63" s="52">
        <f>SUM(C52:C62)</f>
        <v>179321</v>
      </c>
      <c r="D63" s="53">
        <v>0</v>
      </c>
      <c r="E63" s="53">
        <v>0</v>
      </c>
      <c r="F63" s="53">
        <v>0</v>
      </c>
      <c r="G63" s="53">
        <v>0</v>
      </c>
      <c r="H63" s="53">
        <v>0</v>
      </c>
      <c r="I63" s="50">
        <v>0</v>
      </c>
      <c r="J63" s="229">
        <f>SUM(J52:J62)</f>
        <v>0</v>
      </c>
      <c r="K63" s="40"/>
      <c r="L63" s="40"/>
      <c r="M63" s="40"/>
    </row>
    <row r="64" spans="2:13" ht="15">
      <c r="B64" s="40"/>
      <c r="C64" s="48"/>
      <c r="D64" s="40"/>
      <c r="E64" s="40"/>
      <c r="F64" s="40"/>
      <c r="G64" s="40"/>
      <c r="H64" s="40"/>
      <c r="I64" s="42"/>
      <c r="J64" s="225"/>
      <c r="K64" s="40"/>
      <c r="L64" s="40"/>
      <c r="M64" s="40"/>
    </row>
    <row r="65" spans="2:13" ht="15">
      <c r="B65" s="38" t="s">
        <v>4</v>
      </c>
      <c r="C65" s="54">
        <f>C39+C48+C63</f>
        <v>-11861</v>
      </c>
      <c r="D65" s="48">
        <v>0</v>
      </c>
      <c r="E65" s="48">
        <v>0</v>
      </c>
      <c r="F65" s="48">
        <v>0</v>
      </c>
      <c r="G65" s="48">
        <v>0</v>
      </c>
      <c r="H65" s="48">
        <v>0</v>
      </c>
      <c r="I65" s="50">
        <v>0</v>
      </c>
      <c r="J65" s="225">
        <f>J39+J48+J63</f>
        <v>0</v>
      </c>
      <c r="K65" s="40"/>
      <c r="L65" s="40"/>
      <c r="M65" s="40"/>
    </row>
    <row r="66" spans="2:13" ht="15">
      <c r="B66" s="40"/>
      <c r="C66" s="48"/>
      <c r="D66" s="40"/>
      <c r="E66" s="40"/>
      <c r="F66" s="40"/>
      <c r="G66" s="40"/>
      <c r="H66" s="40"/>
      <c r="I66" s="42"/>
      <c r="J66" s="225"/>
      <c r="K66" s="40"/>
      <c r="L66" s="40"/>
      <c r="M66" s="40"/>
    </row>
    <row r="67" spans="2:13" ht="15">
      <c r="B67" s="38" t="s">
        <v>60</v>
      </c>
      <c r="C67" s="251" t="s">
        <v>156</v>
      </c>
      <c r="D67" s="48"/>
      <c r="E67" s="48"/>
      <c r="F67" s="48"/>
      <c r="G67" s="48"/>
      <c r="H67" s="48"/>
      <c r="I67" s="50"/>
      <c r="J67" s="229">
        <v>0</v>
      </c>
      <c r="K67" s="40"/>
      <c r="L67" s="40"/>
      <c r="M67" s="40"/>
    </row>
    <row r="68" spans="2:13" ht="15">
      <c r="B68" s="38"/>
      <c r="C68" s="50"/>
      <c r="D68" s="40"/>
      <c r="E68" s="40"/>
      <c r="F68" s="40"/>
      <c r="G68" s="40"/>
      <c r="H68" s="40"/>
      <c r="I68" s="42"/>
      <c r="J68" s="230"/>
      <c r="K68" s="40"/>
      <c r="L68" s="40"/>
      <c r="M68" s="40"/>
    </row>
    <row r="69" spans="2:13" ht="15.75" thickBot="1">
      <c r="B69" s="38" t="s">
        <v>61</v>
      </c>
      <c r="C69" s="97">
        <f>SUM(C65:C67)</f>
        <v>-11861</v>
      </c>
      <c r="D69" s="55" t="e">
        <v>#REF!</v>
      </c>
      <c r="E69" s="55" t="e">
        <v>#REF!</v>
      </c>
      <c r="F69" s="55" t="e">
        <v>#REF!</v>
      </c>
      <c r="G69" s="55" t="e">
        <v>#REF!</v>
      </c>
      <c r="H69" s="55" t="e">
        <v>#REF!</v>
      </c>
      <c r="I69" s="56">
        <v>0</v>
      </c>
      <c r="J69" s="231">
        <f>SUM(J65:J67)</f>
        <v>0</v>
      </c>
      <c r="K69" s="40"/>
      <c r="L69" s="40"/>
      <c r="M69" s="40"/>
    </row>
    <row r="70" spans="2:13" ht="15">
      <c r="B70" s="40"/>
      <c r="C70" s="48"/>
      <c r="D70" s="40"/>
      <c r="E70" s="40"/>
      <c r="F70" s="40"/>
      <c r="G70" s="40"/>
      <c r="H70" s="40"/>
      <c r="I70" s="42"/>
      <c r="J70" s="225"/>
      <c r="K70" s="40"/>
      <c r="L70" s="40"/>
      <c r="M70" s="40"/>
    </row>
    <row r="71" spans="2:13" ht="15">
      <c r="B71" s="40"/>
      <c r="C71" s="48"/>
      <c r="D71" s="40"/>
      <c r="E71" s="40"/>
      <c r="F71" s="40"/>
      <c r="G71" s="40"/>
      <c r="H71" s="40"/>
      <c r="I71" s="42"/>
      <c r="J71" s="61"/>
      <c r="K71" s="40"/>
      <c r="L71" s="40"/>
      <c r="M71" s="40"/>
    </row>
    <row r="72" spans="2:13" ht="15">
      <c r="B72" s="38" t="s">
        <v>62</v>
      </c>
      <c r="C72" s="48"/>
      <c r="D72" s="40"/>
      <c r="E72" s="40"/>
      <c r="F72" s="40"/>
      <c r="G72" s="40"/>
      <c r="H72" s="40"/>
      <c r="I72" s="42"/>
      <c r="J72" s="61"/>
      <c r="K72" s="40"/>
      <c r="L72" s="40"/>
      <c r="M72" s="40"/>
    </row>
    <row r="73" spans="2:13" ht="15">
      <c r="B73" s="40"/>
      <c r="C73" s="48"/>
      <c r="D73" s="40"/>
      <c r="E73" s="40"/>
      <c r="F73" s="40"/>
      <c r="G73" s="40"/>
      <c r="H73" s="40"/>
      <c r="I73" s="42"/>
      <c r="J73" s="61"/>
      <c r="K73" s="40"/>
      <c r="L73" s="40"/>
      <c r="M73" s="40"/>
    </row>
    <row r="74" spans="1:13" ht="15">
      <c r="A74" s="40"/>
      <c r="B74" s="40" t="s">
        <v>63</v>
      </c>
      <c r="C74" s="54">
        <v>5672</v>
      </c>
      <c r="D74" s="40"/>
      <c r="E74" s="40"/>
      <c r="F74" s="40"/>
      <c r="G74" s="40"/>
      <c r="H74" s="40"/>
      <c r="I74" s="42"/>
      <c r="J74" s="61">
        <v>0</v>
      </c>
      <c r="K74" s="40"/>
      <c r="L74" s="40"/>
      <c r="M74" s="40"/>
    </row>
    <row r="75" spans="1:13" ht="15">
      <c r="A75" s="40"/>
      <c r="B75" s="40" t="s">
        <v>64</v>
      </c>
      <c r="C75" s="54">
        <v>-17533</v>
      </c>
      <c r="D75" s="40"/>
      <c r="E75" s="40"/>
      <c r="F75" s="40"/>
      <c r="G75" s="40"/>
      <c r="H75" s="40"/>
      <c r="I75" s="42"/>
      <c r="J75" s="61">
        <v>0</v>
      </c>
      <c r="K75" s="40"/>
      <c r="L75" s="40"/>
      <c r="M75" s="40"/>
    </row>
    <row r="76" spans="2:13" ht="15.75" thickBot="1">
      <c r="B76" s="40"/>
      <c r="C76" s="267">
        <f>SUM(C74:C75)</f>
        <v>-11861</v>
      </c>
      <c r="D76" s="55">
        <v>0</v>
      </c>
      <c r="E76" s="55">
        <v>0</v>
      </c>
      <c r="F76" s="55">
        <v>0</v>
      </c>
      <c r="G76" s="55">
        <v>0</v>
      </c>
      <c r="H76" s="55">
        <v>0</v>
      </c>
      <c r="I76" s="56">
        <v>0</v>
      </c>
      <c r="J76" s="232">
        <f>SUM(J74:J75)</f>
        <v>0</v>
      </c>
      <c r="K76" s="40"/>
      <c r="L76" s="40"/>
      <c r="M76" s="40"/>
    </row>
    <row r="77" spans="2:13" ht="15">
      <c r="B77" s="40"/>
      <c r="C77" s="56"/>
      <c r="D77" s="56"/>
      <c r="E77" s="56"/>
      <c r="F77" s="56"/>
      <c r="G77" s="56"/>
      <c r="H77" s="56"/>
      <c r="I77" s="56"/>
      <c r="J77" s="60"/>
      <c r="K77" s="40"/>
      <c r="L77" s="40"/>
      <c r="M77" s="40"/>
    </row>
    <row r="78" spans="2:13" ht="15">
      <c r="B78" s="215" t="s">
        <v>177</v>
      </c>
      <c r="C78" s="56"/>
      <c r="D78" s="56"/>
      <c r="E78" s="56"/>
      <c r="F78" s="56"/>
      <c r="G78" s="56"/>
      <c r="H78" s="56"/>
      <c r="I78" s="56"/>
      <c r="J78" s="47"/>
      <c r="K78" s="40"/>
      <c r="L78" s="40"/>
      <c r="M78" s="40"/>
    </row>
    <row r="79" spans="2:13" ht="15">
      <c r="B79" s="215"/>
      <c r="C79" s="56"/>
      <c r="D79" s="56"/>
      <c r="E79" s="56"/>
      <c r="F79" s="56"/>
      <c r="G79" s="56"/>
      <c r="H79" s="56"/>
      <c r="I79" s="56"/>
      <c r="J79" s="47"/>
      <c r="K79" s="40"/>
      <c r="L79" s="40"/>
      <c r="M79" s="40"/>
    </row>
    <row r="80" spans="2:13" ht="15">
      <c r="B80" s="286" t="s">
        <v>246</v>
      </c>
      <c r="C80" s="279"/>
      <c r="D80" s="279"/>
      <c r="E80" s="279"/>
      <c r="F80" s="279"/>
      <c r="G80" s="279"/>
      <c r="H80" s="279"/>
      <c r="I80" s="279"/>
      <c r="J80" s="279"/>
      <c r="K80" s="40"/>
      <c r="L80" s="40"/>
      <c r="M80" s="40"/>
    </row>
    <row r="81" spans="2:13" ht="15">
      <c r="B81" s="279"/>
      <c r="C81" s="279"/>
      <c r="D81" s="279"/>
      <c r="E81" s="279"/>
      <c r="F81" s="279"/>
      <c r="G81" s="279"/>
      <c r="H81" s="279"/>
      <c r="I81" s="279"/>
      <c r="J81" s="279"/>
      <c r="K81" s="40"/>
      <c r="L81" s="40"/>
      <c r="M81" s="40"/>
    </row>
    <row r="82" spans="2:13" ht="15">
      <c r="B82" s="40"/>
      <c r="C82" s="48"/>
      <c r="D82" s="48" t="e">
        <f aca="true" t="shared" si="0" ref="D82:I82">D69-D76</f>
        <v>#REF!</v>
      </c>
      <c r="E82" s="48" t="e">
        <f t="shared" si="0"/>
        <v>#REF!</v>
      </c>
      <c r="F82" s="48" t="e">
        <f t="shared" si="0"/>
        <v>#REF!</v>
      </c>
      <c r="G82" s="48" t="e">
        <f t="shared" si="0"/>
        <v>#REF!</v>
      </c>
      <c r="H82" s="48" t="e">
        <f t="shared" si="0"/>
        <v>#REF!</v>
      </c>
      <c r="I82" s="50">
        <f t="shared" si="0"/>
        <v>0</v>
      </c>
      <c r="J82" s="47"/>
      <c r="K82" s="40"/>
      <c r="L82" s="40"/>
      <c r="M82" s="40"/>
    </row>
    <row r="83" spans="3:13" ht="15">
      <c r="C83" s="41"/>
      <c r="D83" s="40"/>
      <c r="E83" s="40"/>
      <c r="F83" s="40"/>
      <c r="G83" s="40"/>
      <c r="H83" s="40"/>
      <c r="I83" s="42"/>
      <c r="J83" s="47"/>
      <c r="K83" s="40"/>
      <c r="L83" s="40"/>
      <c r="M83" s="40"/>
    </row>
    <row r="84" spans="2:13" ht="15">
      <c r="B84" s="40"/>
      <c r="C84" s="41"/>
      <c r="D84" s="40"/>
      <c r="E84" s="40"/>
      <c r="F84" s="40"/>
      <c r="G84" s="40"/>
      <c r="H84" s="40"/>
      <c r="I84" s="42"/>
      <c r="J84" s="47"/>
      <c r="K84" s="40"/>
      <c r="L84" s="40"/>
      <c r="M84" s="40"/>
    </row>
    <row r="85" spans="2:13" ht="15">
      <c r="B85" s="40"/>
      <c r="C85" s="41"/>
      <c r="D85" s="40"/>
      <c r="E85" s="40"/>
      <c r="F85" s="40"/>
      <c r="G85" s="40"/>
      <c r="H85" s="40"/>
      <c r="I85" s="42"/>
      <c r="J85" s="47"/>
      <c r="K85" s="40"/>
      <c r="L85" s="40"/>
      <c r="M85" s="40"/>
    </row>
    <row r="86" spans="2:13" ht="15">
      <c r="B86" s="40"/>
      <c r="C86" s="41"/>
      <c r="D86" s="40"/>
      <c r="E86" s="40"/>
      <c r="F86" s="40"/>
      <c r="G86" s="40"/>
      <c r="H86" s="40"/>
      <c r="I86" s="42"/>
      <c r="J86" s="47"/>
      <c r="K86" s="40"/>
      <c r="L86" s="40"/>
      <c r="M86" s="40"/>
    </row>
    <row r="87" spans="2:13" ht="15">
      <c r="B87" s="40"/>
      <c r="C87" s="41"/>
      <c r="D87" s="40"/>
      <c r="E87" s="40"/>
      <c r="F87" s="40"/>
      <c r="G87" s="40"/>
      <c r="H87" s="40"/>
      <c r="I87" s="42"/>
      <c r="J87" s="47"/>
      <c r="K87" s="40"/>
      <c r="L87" s="40"/>
      <c r="M87" s="40"/>
    </row>
    <row r="88" spans="2:13" ht="15">
      <c r="B88" s="57"/>
      <c r="C88" s="41"/>
      <c r="D88" s="40"/>
      <c r="E88" s="40"/>
      <c r="F88" s="40"/>
      <c r="G88" s="40"/>
      <c r="H88" s="40"/>
      <c r="I88" s="42"/>
      <c r="J88" s="43"/>
      <c r="K88" s="40"/>
      <c r="L88" s="40"/>
      <c r="M88" s="40"/>
    </row>
    <row r="89" spans="2:13" ht="15">
      <c r="B89" s="57"/>
      <c r="C89" s="41"/>
      <c r="D89" s="40"/>
      <c r="E89" s="40"/>
      <c r="F89" s="40"/>
      <c r="G89" s="40"/>
      <c r="H89" s="40"/>
      <c r="I89" s="42"/>
      <c r="J89" s="43"/>
      <c r="K89" s="40"/>
      <c r="L89" s="40"/>
      <c r="M89" s="40"/>
    </row>
    <row r="90" spans="2:13" ht="15">
      <c r="B90" s="40"/>
      <c r="C90" s="41"/>
      <c r="D90" s="40"/>
      <c r="E90" s="40"/>
      <c r="F90" s="40"/>
      <c r="G90" s="40"/>
      <c r="H90" s="40"/>
      <c r="I90" s="42"/>
      <c r="J90" s="43"/>
      <c r="K90" s="40"/>
      <c r="L90" s="40"/>
      <c r="M90" s="40"/>
    </row>
    <row r="91" spans="2:13" ht="15">
      <c r="B91" s="40"/>
      <c r="C91" s="41"/>
      <c r="D91" s="40"/>
      <c r="E91" s="40"/>
      <c r="F91" s="40"/>
      <c r="G91" s="40"/>
      <c r="H91" s="40"/>
      <c r="I91" s="42"/>
      <c r="J91" s="43"/>
      <c r="K91" s="40"/>
      <c r="L91" s="40"/>
      <c r="M91" s="40"/>
    </row>
    <row r="92" spans="2:13" ht="15">
      <c r="B92" s="40"/>
      <c r="C92" s="41"/>
      <c r="D92" s="40"/>
      <c r="E92" s="40"/>
      <c r="F92" s="40"/>
      <c r="G92" s="40"/>
      <c r="H92" s="40"/>
      <c r="I92" s="42"/>
      <c r="J92" s="43"/>
      <c r="K92" s="40"/>
      <c r="L92" s="40"/>
      <c r="M92" s="40"/>
    </row>
    <row r="93" spans="2:13" ht="15">
      <c r="B93" s="40"/>
      <c r="C93" s="41"/>
      <c r="D93" s="40"/>
      <c r="E93" s="40"/>
      <c r="F93" s="40"/>
      <c r="G93" s="40"/>
      <c r="H93" s="40"/>
      <c r="I93" s="42"/>
      <c r="J93" s="43"/>
      <c r="K93" s="40"/>
      <c r="L93" s="40"/>
      <c r="M93" s="40"/>
    </row>
    <row r="94" spans="2:13" ht="15">
      <c r="B94" s="40"/>
      <c r="C94" s="41"/>
      <c r="D94" s="40"/>
      <c r="E94" s="40"/>
      <c r="F94" s="40"/>
      <c r="G94" s="40"/>
      <c r="H94" s="40"/>
      <c r="I94" s="42"/>
      <c r="J94" s="43"/>
      <c r="K94" s="40"/>
      <c r="L94" s="40"/>
      <c r="M94" s="40"/>
    </row>
    <row r="95" spans="2:13" ht="15">
      <c r="B95" s="40"/>
      <c r="C95" s="41"/>
      <c r="D95" s="40"/>
      <c r="E95" s="40"/>
      <c r="F95" s="40"/>
      <c r="G95" s="40"/>
      <c r="H95" s="40"/>
      <c r="I95" s="42"/>
      <c r="J95" s="43"/>
      <c r="K95" s="40"/>
      <c r="L95" s="40"/>
      <c r="M95" s="40"/>
    </row>
    <row r="96" spans="2:13" ht="15">
      <c r="B96" s="40"/>
      <c r="C96" s="41"/>
      <c r="D96" s="40"/>
      <c r="E96" s="40"/>
      <c r="F96" s="40"/>
      <c r="G96" s="40"/>
      <c r="H96" s="40"/>
      <c r="I96" s="42"/>
      <c r="J96" s="43"/>
      <c r="K96" s="40"/>
      <c r="L96" s="40"/>
      <c r="M96" s="40"/>
    </row>
    <row r="97" spans="2:13" ht="15">
      <c r="B97" s="40"/>
      <c r="C97" s="41"/>
      <c r="D97" s="40"/>
      <c r="E97" s="40"/>
      <c r="F97" s="40"/>
      <c r="G97" s="40"/>
      <c r="H97" s="40"/>
      <c r="I97" s="42"/>
      <c r="J97" s="43"/>
      <c r="K97" s="40"/>
      <c r="L97" s="40"/>
      <c r="M97" s="40"/>
    </row>
    <row r="98" spans="2:13" ht="15">
      <c r="B98" s="40"/>
      <c r="C98" s="41"/>
      <c r="D98" s="40"/>
      <c r="E98" s="40"/>
      <c r="F98" s="40"/>
      <c r="G98" s="40"/>
      <c r="H98" s="40"/>
      <c r="I98" s="42"/>
      <c r="J98" s="43"/>
      <c r="K98" s="40"/>
      <c r="L98" s="40"/>
      <c r="M98" s="40"/>
    </row>
    <row r="99" spans="2:13" ht="15">
      <c r="B99" s="40"/>
      <c r="C99" s="41"/>
      <c r="D99" s="40"/>
      <c r="E99" s="40"/>
      <c r="F99" s="40"/>
      <c r="G99" s="40"/>
      <c r="H99" s="40"/>
      <c r="I99" s="42"/>
      <c r="J99" s="43"/>
      <c r="K99" s="40"/>
      <c r="L99" s="40"/>
      <c r="M99" s="40"/>
    </row>
    <row r="100" spans="2:13" ht="15">
      <c r="B100" s="40"/>
      <c r="C100" s="41"/>
      <c r="D100" s="40"/>
      <c r="E100" s="40"/>
      <c r="F100" s="40"/>
      <c r="G100" s="40"/>
      <c r="H100" s="40"/>
      <c r="I100" s="42"/>
      <c r="J100" s="43"/>
      <c r="K100" s="40"/>
      <c r="L100" s="40"/>
      <c r="M100" s="40"/>
    </row>
    <row r="101" spans="2:13" ht="15">
      <c r="B101" s="40"/>
      <c r="C101" s="41"/>
      <c r="D101" s="40"/>
      <c r="E101" s="40"/>
      <c r="F101" s="40"/>
      <c r="G101" s="40"/>
      <c r="H101" s="40"/>
      <c r="I101" s="42"/>
      <c r="J101" s="43"/>
      <c r="K101" s="40"/>
      <c r="L101" s="40"/>
      <c r="M101" s="40"/>
    </row>
    <row r="102" spans="2:13" ht="15">
      <c r="B102" s="40"/>
      <c r="C102" s="41"/>
      <c r="D102" s="40"/>
      <c r="E102" s="40"/>
      <c r="F102" s="40"/>
      <c r="G102" s="40"/>
      <c r="H102" s="40"/>
      <c r="I102" s="42"/>
      <c r="J102" s="43"/>
      <c r="K102" s="40"/>
      <c r="L102" s="40"/>
      <c r="M102" s="40"/>
    </row>
    <row r="103" spans="2:13" ht="15">
      <c r="B103" s="40"/>
      <c r="C103" s="41"/>
      <c r="D103" s="40"/>
      <c r="E103" s="40"/>
      <c r="F103" s="40"/>
      <c r="G103" s="40"/>
      <c r="H103" s="40"/>
      <c r="I103" s="42"/>
      <c r="J103" s="43"/>
      <c r="K103" s="40"/>
      <c r="L103" s="40"/>
      <c r="M103" s="40"/>
    </row>
    <row r="104" spans="2:13" ht="15">
      <c r="B104" s="40"/>
      <c r="C104" s="41"/>
      <c r="D104" s="40"/>
      <c r="E104" s="40"/>
      <c r="F104" s="40"/>
      <c r="G104" s="40"/>
      <c r="H104" s="40"/>
      <c r="I104" s="42"/>
      <c r="J104" s="43"/>
      <c r="K104" s="40"/>
      <c r="L104" s="40"/>
      <c r="M104" s="40"/>
    </row>
    <row r="105" spans="2:13" ht="15">
      <c r="B105" s="40"/>
      <c r="C105" s="41"/>
      <c r="D105" s="40"/>
      <c r="E105" s="40"/>
      <c r="F105" s="40"/>
      <c r="G105" s="40"/>
      <c r="H105" s="40"/>
      <c r="I105" s="42"/>
      <c r="J105" s="43"/>
      <c r="K105" s="40"/>
      <c r="L105" s="40"/>
      <c r="M105" s="40"/>
    </row>
    <row r="106" spans="2:13" ht="15">
      <c r="B106" s="40"/>
      <c r="C106" s="41"/>
      <c r="D106" s="40"/>
      <c r="E106" s="40"/>
      <c r="F106" s="40"/>
      <c r="G106" s="40"/>
      <c r="H106" s="40"/>
      <c r="I106" s="42"/>
      <c r="J106" s="43"/>
      <c r="K106" s="40"/>
      <c r="L106" s="40"/>
      <c r="M106" s="40"/>
    </row>
    <row r="107" spans="2:13" ht="15">
      <c r="B107" s="40"/>
      <c r="C107" s="41"/>
      <c r="D107" s="40"/>
      <c r="E107" s="40"/>
      <c r="F107" s="40"/>
      <c r="G107" s="40"/>
      <c r="H107" s="40"/>
      <c r="I107" s="42"/>
      <c r="J107" s="43"/>
      <c r="K107" s="40"/>
      <c r="L107" s="40"/>
      <c r="M107" s="40"/>
    </row>
    <row r="108" spans="2:13" ht="15">
      <c r="B108" s="40"/>
      <c r="C108" s="41"/>
      <c r="D108" s="40"/>
      <c r="E108" s="40"/>
      <c r="F108" s="40"/>
      <c r="G108" s="40"/>
      <c r="H108" s="40"/>
      <c r="I108" s="42"/>
      <c r="J108" s="43"/>
      <c r="K108" s="40"/>
      <c r="L108" s="40"/>
      <c r="M108" s="40"/>
    </row>
    <row r="109" spans="2:13" ht="15">
      <c r="B109" s="40"/>
      <c r="C109" s="41"/>
      <c r="D109" s="40"/>
      <c r="E109" s="40"/>
      <c r="F109" s="40"/>
      <c r="G109" s="40"/>
      <c r="H109" s="40"/>
      <c r="I109" s="42"/>
      <c r="J109" s="43"/>
      <c r="K109" s="40"/>
      <c r="L109" s="40"/>
      <c r="M109" s="40"/>
    </row>
  </sheetData>
  <mergeCells count="2">
    <mergeCell ref="F9:G9"/>
    <mergeCell ref="B80:J81"/>
  </mergeCells>
  <printOptions/>
  <pageMargins left="0.7" right="0.5" top="0.3" bottom="0.25" header="0.2" footer="0.2"/>
  <pageSetup fitToHeight="1" fitToWidth="1" horizontalDpi="600" verticalDpi="600" orientation="portrait" paperSize="9" scale="68" r:id="rId1"/>
  <headerFooter alignWithMargins="0">
    <oddFooter>&amp;C12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X58"/>
  <sheetViews>
    <sheetView zoomScale="75" zoomScaleNormal="75" workbookViewId="0" topLeftCell="A1">
      <selection activeCell="I21" sqref="I21"/>
    </sheetView>
  </sheetViews>
  <sheetFormatPr defaultColWidth="9.140625" defaultRowHeight="12.75"/>
  <cols>
    <col min="1" max="1" width="1.57421875" style="39" customWidth="1"/>
    <col min="2" max="2" width="38.140625" style="1" customWidth="1"/>
    <col min="3" max="3" width="13.57421875" style="3" customWidth="1"/>
    <col min="4" max="4" width="2.7109375" style="3" customWidth="1"/>
    <col min="5" max="5" width="12.7109375" style="3" customWidth="1"/>
    <col min="6" max="6" width="3.7109375" style="3" customWidth="1"/>
    <col min="7" max="7" width="13.57421875" style="3" bestFit="1" customWidth="1"/>
    <col min="8" max="8" width="3.7109375" style="3" customWidth="1"/>
    <col min="9" max="9" width="11.8515625" style="3" bestFit="1" customWidth="1"/>
    <col min="10" max="10" width="3.7109375" style="3" customWidth="1"/>
    <col min="11" max="11" width="14.7109375" style="3" customWidth="1"/>
    <col min="12" max="12" width="14.57421875" style="100" bestFit="1" customWidth="1"/>
    <col min="13" max="16384" width="9.140625" style="39" customWidth="1"/>
  </cols>
  <sheetData>
    <row r="1" spans="2:21" s="5" customFormat="1" ht="20.25">
      <c r="B1" s="33" t="s">
        <v>135</v>
      </c>
      <c r="C1" s="66"/>
      <c r="D1" s="66"/>
      <c r="E1" s="67"/>
      <c r="F1" s="67"/>
      <c r="G1" s="68"/>
      <c r="H1" s="68"/>
      <c r="I1" s="67"/>
      <c r="J1" s="67"/>
      <c r="K1" s="69"/>
      <c r="L1" s="67"/>
      <c r="M1" s="70"/>
      <c r="N1" s="71"/>
      <c r="O1" s="71"/>
      <c r="P1" s="72"/>
      <c r="Q1" s="73"/>
      <c r="R1" s="73"/>
      <c r="S1" s="73"/>
      <c r="T1" s="73"/>
      <c r="U1" s="73"/>
    </row>
    <row r="2" spans="2:21" s="5" customFormat="1" ht="20.25">
      <c r="B2" s="33"/>
      <c r="C2" s="66"/>
      <c r="D2" s="66"/>
      <c r="E2" s="67"/>
      <c r="F2" s="67"/>
      <c r="G2" s="68"/>
      <c r="H2" s="68"/>
      <c r="I2" s="74"/>
      <c r="J2" s="67"/>
      <c r="K2" s="69"/>
      <c r="L2" s="67"/>
      <c r="M2" s="70"/>
      <c r="N2" s="71"/>
      <c r="O2" s="71"/>
      <c r="P2" s="72"/>
      <c r="Q2" s="73"/>
      <c r="R2" s="73"/>
      <c r="S2" s="73"/>
      <c r="T2" s="73"/>
      <c r="U2" s="73"/>
    </row>
    <row r="3" spans="2:21" s="5" customFormat="1" ht="15">
      <c r="B3" s="36" t="s">
        <v>229</v>
      </c>
      <c r="C3" s="66"/>
      <c r="D3" s="66"/>
      <c r="E3" s="67"/>
      <c r="F3" s="67"/>
      <c r="G3" s="68"/>
      <c r="H3" s="68"/>
      <c r="I3" s="67"/>
      <c r="J3" s="67"/>
      <c r="K3" s="69"/>
      <c r="L3" s="67"/>
      <c r="M3" s="70"/>
      <c r="N3" s="71"/>
      <c r="O3" s="71"/>
      <c r="P3" s="75"/>
      <c r="Q3" s="76"/>
      <c r="R3" s="76"/>
      <c r="S3" s="76"/>
      <c r="T3" s="76"/>
      <c r="U3" s="76"/>
    </row>
    <row r="4" spans="2:21" s="5" customFormat="1" ht="12.75" customHeight="1">
      <c r="B4" s="252" t="str">
        <f>Cashflow!B4</f>
        <v>FOR THE FOURTH FINANCIAL QUARTER ENDED 31 JULY 2004</v>
      </c>
      <c r="C4" s="269"/>
      <c r="D4" s="269"/>
      <c r="E4" s="68"/>
      <c r="F4" s="77"/>
      <c r="G4" s="77"/>
      <c r="H4" s="68"/>
      <c r="I4" s="68"/>
      <c r="J4" s="68"/>
      <c r="K4" s="77"/>
      <c r="L4" s="68"/>
      <c r="M4" s="71"/>
      <c r="N4" s="71"/>
      <c r="O4" s="71"/>
      <c r="P4" s="75"/>
      <c r="Q4" s="76"/>
      <c r="R4" s="76"/>
      <c r="S4" s="76"/>
      <c r="T4" s="76"/>
      <c r="U4" s="76"/>
    </row>
    <row r="5" spans="2:21" s="5" customFormat="1" ht="15">
      <c r="B5" s="37" t="s">
        <v>46</v>
      </c>
      <c r="C5" s="78"/>
      <c r="D5" s="78"/>
      <c r="E5" s="68"/>
      <c r="F5" s="68"/>
      <c r="G5" s="68"/>
      <c r="H5" s="68"/>
      <c r="I5" s="68"/>
      <c r="J5" s="68"/>
      <c r="K5" s="77"/>
      <c r="L5" s="68"/>
      <c r="M5" s="71"/>
      <c r="N5" s="71"/>
      <c r="O5" s="71"/>
      <c r="P5" s="75"/>
      <c r="Q5" s="76"/>
      <c r="R5" s="76"/>
      <c r="S5" s="76"/>
      <c r="T5" s="76"/>
      <c r="U5" s="76"/>
    </row>
    <row r="6" spans="2:21" s="5" customFormat="1" ht="15">
      <c r="B6" s="37"/>
      <c r="C6" s="78"/>
      <c r="D6" s="78"/>
      <c r="E6" s="68"/>
      <c r="F6" s="68"/>
      <c r="G6" s="68"/>
      <c r="H6" s="68"/>
      <c r="I6" s="68"/>
      <c r="J6" s="68"/>
      <c r="K6" s="77"/>
      <c r="L6" s="68"/>
      <c r="M6" s="71"/>
      <c r="N6" s="71"/>
      <c r="O6" s="71"/>
      <c r="P6" s="75"/>
      <c r="Q6" s="76"/>
      <c r="R6" s="76"/>
      <c r="S6" s="76"/>
      <c r="T6" s="76"/>
      <c r="U6" s="76"/>
    </row>
    <row r="7" spans="2:21" s="5" customFormat="1" ht="15">
      <c r="B7" s="79" t="s">
        <v>232</v>
      </c>
      <c r="C7" s="8"/>
      <c r="D7" s="8"/>
      <c r="E7" s="68"/>
      <c r="F7" s="68"/>
      <c r="G7" s="68"/>
      <c r="H7" s="68"/>
      <c r="I7" s="68"/>
      <c r="J7" s="68"/>
      <c r="K7" s="77"/>
      <c r="L7" s="68"/>
      <c r="M7" s="71"/>
      <c r="N7" s="71"/>
      <c r="O7" s="71"/>
      <c r="P7" s="75"/>
      <c r="Q7" s="76"/>
      <c r="R7" s="76"/>
      <c r="S7" s="76"/>
      <c r="T7" s="76"/>
      <c r="U7" s="76"/>
    </row>
    <row r="8" spans="2:21" s="5" customFormat="1" ht="15">
      <c r="B8" s="80"/>
      <c r="C8" s="78"/>
      <c r="D8" s="78"/>
      <c r="E8" s="68"/>
      <c r="F8" s="68"/>
      <c r="G8" s="68"/>
      <c r="H8" s="68"/>
      <c r="I8" s="68"/>
      <c r="J8" s="68"/>
      <c r="K8" s="77"/>
      <c r="L8" s="68"/>
      <c r="M8" s="71"/>
      <c r="N8" s="71"/>
      <c r="O8" s="71"/>
      <c r="P8" s="75"/>
      <c r="Q8" s="76"/>
      <c r="R8" s="76"/>
      <c r="S8" s="76"/>
      <c r="T8" s="76"/>
      <c r="U8" s="76"/>
    </row>
    <row r="9" spans="2:21" s="5" customFormat="1" ht="15">
      <c r="B9" s="81"/>
      <c r="C9" s="78"/>
      <c r="D9" s="78"/>
      <c r="E9" s="68"/>
      <c r="F9" s="68"/>
      <c r="G9" s="68"/>
      <c r="H9" s="68"/>
      <c r="I9" s="68"/>
      <c r="J9" s="68"/>
      <c r="K9" s="77"/>
      <c r="L9" s="68"/>
      <c r="M9" s="71"/>
      <c r="N9" s="71"/>
      <c r="O9" s="71"/>
      <c r="P9" s="75"/>
      <c r="Q9" s="76"/>
      <c r="R9" s="76"/>
      <c r="S9" s="76"/>
      <c r="T9" s="76"/>
      <c r="U9" s="76"/>
    </row>
    <row r="10" spans="2:11" s="82" customFormat="1" ht="14.25">
      <c r="B10" s="2"/>
      <c r="C10" s="83" t="s">
        <v>65</v>
      </c>
      <c r="D10" s="83"/>
      <c r="E10" s="83" t="s">
        <v>235</v>
      </c>
      <c r="F10" s="83"/>
      <c r="G10" s="83" t="s">
        <v>65</v>
      </c>
      <c r="H10" s="83"/>
      <c r="I10" s="83" t="s">
        <v>66</v>
      </c>
      <c r="J10" s="83"/>
      <c r="K10" s="83"/>
    </row>
    <row r="11" spans="2:11" s="82" customFormat="1" ht="15">
      <c r="B11" s="84"/>
      <c r="C11" s="83" t="s">
        <v>67</v>
      </c>
      <c r="D11" s="83"/>
      <c r="E11" s="83" t="s">
        <v>236</v>
      </c>
      <c r="F11" s="83"/>
      <c r="G11" s="83" t="s">
        <v>68</v>
      </c>
      <c r="H11" s="83"/>
      <c r="I11" s="83" t="s">
        <v>69</v>
      </c>
      <c r="J11" s="83"/>
      <c r="K11" s="83" t="s">
        <v>42</v>
      </c>
    </row>
    <row r="12" spans="2:11" s="82" customFormat="1" ht="15">
      <c r="B12" s="84"/>
      <c r="C12" s="83" t="s">
        <v>32</v>
      </c>
      <c r="D12" s="83"/>
      <c r="E12" s="83" t="s">
        <v>32</v>
      </c>
      <c r="F12" s="83"/>
      <c r="G12" s="83" t="s">
        <v>32</v>
      </c>
      <c r="H12" s="83"/>
      <c r="I12" s="83" t="s">
        <v>32</v>
      </c>
      <c r="J12" s="83"/>
      <c r="K12" s="83" t="s">
        <v>32</v>
      </c>
    </row>
    <row r="13" spans="2:12" ht="12.75" customHeight="1">
      <c r="B13" s="40"/>
      <c r="C13" s="85"/>
      <c r="D13" s="85"/>
      <c r="E13" s="83"/>
      <c r="F13" s="86"/>
      <c r="G13" s="85"/>
      <c r="H13" s="83"/>
      <c r="I13" s="85"/>
      <c r="J13" s="83"/>
      <c r="K13" s="85"/>
      <c r="L13" s="39"/>
    </row>
    <row r="14" spans="2:12" ht="12.75" customHeight="1">
      <c r="B14" s="40" t="s">
        <v>199</v>
      </c>
      <c r="C14" s="94" t="s">
        <v>156</v>
      </c>
      <c r="D14" s="94"/>
      <c r="E14" s="93">
        <v>0</v>
      </c>
      <c r="F14" s="88"/>
      <c r="G14" s="91">
        <v>0</v>
      </c>
      <c r="H14" s="89"/>
      <c r="I14" s="93">
        <v>-55</v>
      </c>
      <c r="J14" s="93"/>
      <c r="K14" s="93">
        <f>SUM(C14:J14)</f>
        <v>-55</v>
      </c>
      <c r="L14" s="39"/>
    </row>
    <row r="15" spans="2:12" ht="12.75" customHeight="1">
      <c r="B15" s="40"/>
      <c r="C15" s="90"/>
      <c r="D15" s="90"/>
      <c r="E15" s="93"/>
      <c r="F15" s="88"/>
      <c r="G15" s="87"/>
      <c r="H15" s="89"/>
      <c r="I15" s="87"/>
      <c r="J15" s="93"/>
      <c r="K15" s="87"/>
      <c r="L15" s="39"/>
    </row>
    <row r="16" spans="2:12" ht="12.75" customHeight="1">
      <c r="B16" s="40" t="s">
        <v>163</v>
      </c>
      <c r="C16" s="93">
        <v>87556</v>
      </c>
      <c r="D16" s="93"/>
      <c r="E16" s="93">
        <v>0</v>
      </c>
      <c r="F16" s="92"/>
      <c r="G16" s="93">
        <v>34768</v>
      </c>
      <c r="H16" s="92"/>
      <c r="I16" s="93">
        <v>0</v>
      </c>
      <c r="J16" s="93"/>
      <c r="K16" s="87">
        <f>SUM(C16:J16)</f>
        <v>122324</v>
      </c>
      <c r="L16" s="39"/>
    </row>
    <row r="17" spans="2:12" ht="12.75" customHeight="1">
      <c r="B17" s="40"/>
      <c r="C17" s="93"/>
      <c r="D17" s="93"/>
      <c r="E17" s="93"/>
      <c r="F17" s="92"/>
      <c r="G17" s="93"/>
      <c r="H17" s="92"/>
      <c r="I17" s="93"/>
      <c r="J17" s="93"/>
      <c r="K17" s="87"/>
      <c r="L17" s="39"/>
    </row>
    <row r="18" spans="2:12" ht="12.75" customHeight="1">
      <c r="B18" s="40" t="s">
        <v>164</v>
      </c>
      <c r="C18" s="243">
        <v>0</v>
      </c>
      <c r="D18" s="243"/>
      <c r="E18" s="93">
        <v>0</v>
      </c>
      <c r="F18" s="244"/>
      <c r="G18" s="243">
        <v>-3330</v>
      </c>
      <c r="H18" s="244"/>
      <c r="I18" s="243">
        <v>0</v>
      </c>
      <c r="J18" s="93"/>
      <c r="K18" s="93">
        <f>SUM(C18:J18)</f>
        <v>-3330</v>
      </c>
      <c r="L18" s="39"/>
    </row>
    <row r="19" spans="2:12" ht="15">
      <c r="B19" s="40"/>
      <c r="C19" s="49"/>
      <c r="D19" s="49"/>
      <c r="E19" s="93"/>
      <c r="F19" s="49"/>
      <c r="G19" s="49"/>
      <c r="H19" s="49"/>
      <c r="I19" s="49"/>
      <c r="J19" s="93"/>
      <c r="K19" s="49"/>
      <c r="L19" s="39"/>
    </row>
    <row r="20" spans="2:12" ht="12.75" customHeight="1">
      <c r="B20" s="40" t="s">
        <v>165</v>
      </c>
      <c r="C20" s="49">
        <v>0</v>
      </c>
      <c r="D20" s="49"/>
      <c r="E20" s="93">
        <v>0</v>
      </c>
      <c r="F20" s="49"/>
      <c r="G20" s="49">
        <v>0</v>
      </c>
      <c r="H20" s="49"/>
      <c r="I20" s="49">
        <v>9576</v>
      </c>
      <c r="J20" s="93"/>
      <c r="K20" s="87">
        <f>SUM(C20:J20)</f>
        <v>9576</v>
      </c>
      <c r="L20" s="95"/>
    </row>
    <row r="21" spans="2:12" ht="12.75" customHeight="1">
      <c r="B21" s="40"/>
      <c r="C21" s="49"/>
      <c r="D21" s="49"/>
      <c r="E21" s="93"/>
      <c r="F21" s="49"/>
      <c r="G21" s="49"/>
      <c r="H21" s="49"/>
      <c r="I21" s="49"/>
      <c r="J21" s="93"/>
      <c r="K21" s="87"/>
      <c r="L21" s="95"/>
    </row>
    <row r="22" spans="2:12" ht="12.75" customHeight="1">
      <c r="B22" s="40" t="s">
        <v>252</v>
      </c>
      <c r="C22" s="49">
        <v>0</v>
      </c>
      <c r="D22" s="49"/>
      <c r="E22" s="93">
        <v>0</v>
      </c>
      <c r="F22" s="49"/>
      <c r="G22" s="49">
        <v>0</v>
      </c>
      <c r="H22" s="49"/>
      <c r="I22" s="49">
        <v>-101</v>
      </c>
      <c r="J22" s="93"/>
      <c r="K22" s="87">
        <f>SUM(C22:J22)</f>
        <v>-101</v>
      </c>
      <c r="L22" s="95"/>
    </row>
    <row r="23" spans="2:12" ht="12.75" customHeight="1">
      <c r="B23" s="40"/>
      <c r="C23" s="49"/>
      <c r="D23" s="49"/>
      <c r="E23" s="93"/>
      <c r="F23" s="49"/>
      <c r="G23" s="49"/>
      <c r="H23" s="49"/>
      <c r="I23" s="49"/>
      <c r="J23" s="93"/>
      <c r="K23" s="87"/>
      <c r="L23" s="95"/>
    </row>
    <row r="24" spans="2:12" ht="12.75" customHeight="1">
      <c r="B24" s="40" t="s">
        <v>237</v>
      </c>
      <c r="C24" s="49">
        <v>0</v>
      </c>
      <c r="D24" s="49"/>
      <c r="E24" s="93">
        <v>6036</v>
      </c>
      <c r="F24" s="49"/>
      <c r="G24" s="49">
        <v>0</v>
      </c>
      <c r="H24" s="49"/>
      <c r="I24" s="49">
        <v>0</v>
      </c>
      <c r="J24" s="93"/>
      <c r="K24" s="87">
        <f>SUM(C24:J24)</f>
        <v>6036</v>
      </c>
      <c r="L24" s="95"/>
    </row>
    <row r="25" spans="2:12" ht="12.75" customHeight="1">
      <c r="B25" s="40"/>
      <c r="C25" s="245"/>
      <c r="D25" s="245"/>
      <c r="E25" s="245"/>
      <c r="F25" s="245"/>
      <c r="G25" s="245"/>
      <c r="H25" s="245"/>
      <c r="I25" s="245"/>
      <c r="J25" s="245"/>
      <c r="K25" s="245"/>
      <c r="L25" s="96"/>
    </row>
    <row r="26" spans="2:50" ht="18" customHeight="1" thickBot="1">
      <c r="B26" s="208" t="s">
        <v>254</v>
      </c>
      <c r="C26" s="97">
        <f>SUM(C16:C24)</f>
        <v>87556</v>
      </c>
      <c r="D26" s="97"/>
      <c r="E26" s="97">
        <f>SUM(E14:E24)</f>
        <v>6036</v>
      </c>
      <c r="F26" s="97"/>
      <c r="G26" s="97">
        <f>SUM(G16:G24)</f>
        <v>31438</v>
      </c>
      <c r="H26" s="97"/>
      <c r="I26" s="97">
        <f>SUM(I14:I24)</f>
        <v>9420</v>
      </c>
      <c r="J26" s="97"/>
      <c r="K26" s="97">
        <f>SUM(K14:K24)</f>
        <v>134450</v>
      </c>
      <c r="L26" s="98"/>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2:12" ht="12.75" customHeight="1">
      <c r="B27" s="40"/>
      <c r="C27" s="49"/>
      <c r="D27" s="49"/>
      <c r="E27" s="49"/>
      <c r="F27" s="49"/>
      <c r="G27" s="49"/>
      <c r="H27" s="49"/>
      <c r="I27" s="49"/>
      <c r="J27" s="49"/>
      <c r="K27" s="49"/>
      <c r="L27" s="96"/>
    </row>
    <row r="28" spans="2:12" ht="12.75" customHeight="1">
      <c r="B28" s="215" t="s">
        <v>177</v>
      </c>
      <c r="C28" s="54"/>
      <c r="D28" s="54"/>
      <c r="E28" s="54"/>
      <c r="F28" s="54"/>
      <c r="G28" s="54"/>
      <c r="H28" s="54"/>
      <c r="I28" s="54"/>
      <c r="J28" s="54"/>
      <c r="K28" s="54"/>
      <c r="L28" s="96"/>
    </row>
    <row r="29" spans="2:12" ht="12.75" customHeight="1">
      <c r="B29" s="215"/>
      <c r="C29" s="54"/>
      <c r="D29" s="54"/>
      <c r="E29" s="54"/>
      <c r="F29" s="54"/>
      <c r="G29" s="54"/>
      <c r="H29" s="54"/>
      <c r="I29" s="54"/>
      <c r="J29" s="54"/>
      <c r="K29" s="54"/>
      <c r="L29" s="96"/>
    </row>
    <row r="30" spans="2:12" ht="12.75" customHeight="1">
      <c r="B30" s="215"/>
      <c r="C30" s="54"/>
      <c r="D30" s="54"/>
      <c r="E30" s="54"/>
      <c r="F30" s="54"/>
      <c r="G30" s="54"/>
      <c r="H30" s="54"/>
      <c r="I30" s="54"/>
      <c r="J30" s="54"/>
      <c r="K30" s="54"/>
      <c r="L30" s="96"/>
    </row>
    <row r="31" spans="2:12" ht="12.75" customHeight="1">
      <c r="B31" s="40"/>
      <c r="C31" s="54"/>
      <c r="D31" s="54"/>
      <c r="E31" s="54"/>
      <c r="F31" s="54"/>
      <c r="G31" s="54"/>
      <c r="H31" s="54"/>
      <c r="I31" s="54"/>
      <c r="J31" s="54"/>
      <c r="K31" s="54"/>
      <c r="L31" s="96"/>
    </row>
    <row r="32" spans="2:12" ht="13.5" customHeight="1">
      <c r="B32" s="286" t="s">
        <v>245</v>
      </c>
      <c r="C32" s="279"/>
      <c r="D32" s="279"/>
      <c r="E32" s="279"/>
      <c r="F32" s="279"/>
      <c r="G32" s="279"/>
      <c r="H32" s="279"/>
      <c r="I32" s="279"/>
      <c r="J32" s="279"/>
      <c r="K32" s="279"/>
      <c r="L32" s="96"/>
    </row>
    <row r="33" spans="2:12" ht="13.5" customHeight="1">
      <c r="B33" s="279"/>
      <c r="C33" s="279"/>
      <c r="D33" s="279"/>
      <c r="E33" s="279"/>
      <c r="F33" s="279"/>
      <c r="G33" s="279"/>
      <c r="H33" s="279"/>
      <c r="I33" s="279"/>
      <c r="J33" s="279"/>
      <c r="K33" s="279"/>
      <c r="L33" s="39"/>
    </row>
    <row r="34" spans="2:12" ht="15">
      <c r="B34" s="99"/>
      <c r="C34" s="40"/>
      <c r="D34" s="40"/>
      <c r="E34" s="40"/>
      <c r="F34" s="40"/>
      <c r="G34" s="40"/>
      <c r="H34" s="40"/>
      <c r="I34" s="40"/>
      <c r="J34" s="40"/>
      <c r="K34" s="40"/>
      <c r="L34" s="39"/>
    </row>
    <row r="35" spans="2:12" ht="15">
      <c r="B35" s="99"/>
      <c r="C35" s="40"/>
      <c r="D35" s="40"/>
      <c r="E35" s="40"/>
      <c r="F35" s="40"/>
      <c r="G35" s="40"/>
      <c r="H35" s="40"/>
      <c r="I35" s="40"/>
      <c r="J35" s="40"/>
      <c r="K35" s="40"/>
      <c r="L35" s="39"/>
    </row>
    <row r="36" spans="2:12" ht="15">
      <c r="B36" s="99"/>
      <c r="C36" s="40"/>
      <c r="D36" s="40"/>
      <c r="E36" s="40"/>
      <c r="F36" s="40"/>
      <c r="G36" s="40"/>
      <c r="H36" s="40"/>
      <c r="I36" s="40"/>
      <c r="J36" s="40"/>
      <c r="K36" s="40"/>
      <c r="L36" s="39"/>
    </row>
    <row r="37" spans="2:12" ht="9.75" customHeight="1">
      <c r="B37" s="99"/>
      <c r="C37" s="40"/>
      <c r="D37" s="40"/>
      <c r="E37" s="40"/>
      <c r="F37" s="40"/>
      <c r="G37" s="40"/>
      <c r="H37" s="40"/>
      <c r="I37" s="40"/>
      <c r="J37" s="40"/>
      <c r="K37" s="40"/>
      <c r="L37" s="39"/>
    </row>
    <row r="38" spans="2:12" ht="15">
      <c r="B38" s="99"/>
      <c r="C38" s="40"/>
      <c r="D38" s="40"/>
      <c r="E38" s="40"/>
      <c r="F38" s="40"/>
      <c r="G38" s="40"/>
      <c r="H38" s="40"/>
      <c r="I38" s="40"/>
      <c r="J38" s="40"/>
      <c r="K38" s="40"/>
      <c r="L38" s="39"/>
    </row>
    <row r="39" spans="2:12" ht="9.75" customHeight="1">
      <c r="B39" s="99"/>
      <c r="C39" s="40"/>
      <c r="D39" s="40"/>
      <c r="E39" s="40"/>
      <c r="F39" s="40"/>
      <c r="G39" s="40"/>
      <c r="H39" s="40"/>
      <c r="I39" s="40"/>
      <c r="J39" s="40"/>
      <c r="K39" s="40"/>
      <c r="L39" s="39"/>
    </row>
    <row r="40" spans="2:12" ht="15">
      <c r="B40" s="99"/>
      <c r="C40" s="40"/>
      <c r="D40" s="40"/>
      <c r="E40" s="40"/>
      <c r="F40" s="40"/>
      <c r="G40" s="40"/>
      <c r="H40" s="40"/>
      <c r="I40" s="40"/>
      <c r="J40" s="40"/>
      <c r="K40" s="40"/>
      <c r="L40" s="39"/>
    </row>
    <row r="41" spans="2:12" ht="9.75" customHeight="1">
      <c r="B41" s="99"/>
      <c r="C41" s="40"/>
      <c r="D41" s="40"/>
      <c r="E41" s="40"/>
      <c r="F41" s="40"/>
      <c r="G41" s="40"/>
      <c r="H41" s="40"/>
      <c r="I41" s="40"/>
      <c r="J41" s="40"/>
      <c r="K41" s="40"/>
      <c r="L41" s="39"/>
    </row>
    <row r="42" spans="2:12" ht="15">
      <c r="B42" s="99"/>
      <c r="C42" s="40"/>
      <c r="D42" s="40"/>
      <c r="E42" s="40"/>
      <c r="F42" s="40"/>
      <c r="G42" s="40"/>
      <c r="H42" s="40"/>
      <c r="I42" s="40"/>
      <c r="J42" s="40"/>
      <c r="K42" s="40"/>
      <c r="L42" s="39"/>
    </row>
    <row r="43" spans="2:12" ht="9.75" customHeight="1">
      <c r="B43" s="99"/>
      <c r="C43" s="40"/>
      <c r="D43" s="40"/>
      <c r="E43" s="40"/>
      <c r="F43" s="40"/>
      <c r="G43" s="40"/>
      <c r="H43" s="40"/>
      <c r="I43" s="40"/>
      <c r="J43" s="40"/>
      <c r="K43" s="40"/>
      <c r="L43" s="39"/>
    </row>
    <row r="44" spans="2:12" ht="15">
      <c r="B44" s="99"/>
      <c r="C44" s="40"/>
      <c r="D44" s="40"/>
      <c r="E44" s="40"/>
      <c r="F44" s="40"/>
      <c r="G44" s="40"/>
      <c r="H44" s="40"/>
      <c r="I44" s="40"/>
      <c r="J44" s="40"/>
      <c r="K44" s="40"/>
      <c r="L44" s="39"/>
    </row>
    <row r="45" spans="2:12" ht="9.75" customHeight="1">
      <c r="B45" s="99"/>
      <c r="C45" s="40"/>
      <c r="D45" s="40"/>
      <c r="E45" s="40"/>
      <c r="F45" s="40"/>
      <c r="G45" s="40"/>
      <c r="H45" s="40"/>
      <c r="I45" s="40"/>
      <c r="J45" s="40"/>
      <c r="K45" s="40"/>
      <c r="L45" s="39"/>
    </row>
    <row r="46" spans="2:12" ht="15">
      <c r="B46" s="99"/>
      <c r="C46" s="40"/>
      <c r="D46" s="40"/>
      <c r="E46" s="40"/>
      <c r="F46" s="40"/>
      <c r="G46" s="40"/>
      <c r="H46" s="40"/>
      <c r="I46" s="40"/>
      <c r="J46" s="40"/>
      <c r="K46" s="40"/>
      <c r="L46" s="39"/>
    </row>
    <row r="47" spans="2:12" ht="9.75" customHeight="1">
      <c r="B47" s="99"/>
      <c r="C47" s="40"/>
      <c r="D47" s="40"/>
      <c r="E47" s="40"/>
      <c r="F47" s="40"/>
      <c r="G47" s="40"/>
      <c r="H47" s="40"/>
      <c r="I47" s="40"/>
      <c r="J47" s="40"/>
      <c r="K47" s="40"/>
      <c r="L47" s="39"/>
    </row>
    <row r="48" spans="2:12" ht="15">
      <c r="B48" s="99"/>
      <c r="C48" s="40"/>
      <c r="D48" s="40"/>
      <c r="E48" s="40"/>
      <c r="F48" s="40"/>
      <c r="G48" s="40"/>
      <c r="H48" s="40"/>
      <c r="I48" s="40"/>
      <c r="J48" s="40"/>
      <c r="K48" s="40"/>
      <c r="L48" s="39"/>
    </row>
    <row r="49" spans="2:12" ht="9.75" customHeight="1">
      <c r="B49" s="99"/>
      <c r="C49" s="40"/>
      <c r="D49" s="40"/>
      <c r="E49" s="40"/>
      <c r="F49" s="40"/>
      <c r="G49" s="40"/>
      <c r="H49" s="40"/>
      <c r="I49" s="40"/>
      <c r="J49" s="40"/>
      <c r="K49" s="40"/>
      <c r="L49" s="39"/>
    </row>
    <row r="50" spans="2:12" ht="15">
      <c r="B50" s="99"/>
      <c r="C50" s="40"/>
      <c r="D50" s="40"/>
      <c r="E50" s="40"/>
      <c r="F50" s="40"/>
      <c r="G50" s="40"/>
      <c r="H50" s="40"/>
      <c r="I50" s="40"/>
      <c r="J50" s="40"/>
      <c r="K50" s="40"/>
      <c r="L50" s="39"/>
    </row>
    <row r="51" spans="2:12" ht="9.75" customHeight="1">
      <c r="B51" s="99"/>
      <c r="C51" s="40"/>
      <c r="D51" s="40"/>
      <c r="E51" s="40"/>
      <c r="F51" s="40"/>
      <c r="G51" s="40"/>
      <c r="H51" s="40"/>
      <c r="I51" s="40"/>
      <c r="J51" s="40"/>
      <c r="K51" s="40"/>
      <c r="L51" s="39"/>
    </row>
    <row r="52" spans="2:12" ht="15">
      <c r="B52" s="99"/>
      <c r="C52" s="40"/>
      <c r="D52" s="40"/>
      <c r="E52" s="40"/>
      <c r="F52" s="40"/>
      <c r="G52" s="40"/>
      <c r="H52" s="40"/>
      <c r="I52" s="40"/>
      <c r="J52" s="40"/>
      <c r="K52" s="40"/>
      <c r="L52" s="39"/>
    </row>
    <row r="53" spans="2:12" ht="15">
      <c r="B53" s="99"/>
      <c r="C53" s="40"/>
      <c r="D53" s="40"/>
      <c r="E53" s="40"/>
      <c r="F53" s="40"/>
      <c r="G53" s="40"/>
      <c r="H53" s="40"/>
      <c r="I53" s="40"/>
      <c r="J53" s="40"/>
      <c r="K53" s="40"/>
      <c r="L53" s="39"/>
    </row>
    <row r="54" spans="2:11" ht="15">
      <c r="B54" s="40"/>
      <c r="C54" s="99"/>
      <c r="D54" s="99"/>
      <c r="E54" s="99"/>
      <c r="F54" s="99"/>
      <c r="G54" s="99"/>
      <c r="H54" s="99"/>
      <c r="I54" s="99"/>
      <c r="J54" s="99"/>
      <c r="K54" s="99"/>
    </row>
    <row r="55" spans="2:11" ht="15">
      <c r="B55" s="40"/>
      <c r="C55" s="99"/>
      <c r="D55" s="99"/>
      <c r="E55" s="99"/>
      <c r="F55" s="99"/>
      <c r="G55" s="99"/>
      <c r="H55" s="99"/>
      <c r="I55" s="99"/>
      <c r="J55" s="99"/>
      <c r="K55" s="99"/>
    </row>
    <row r="56" spans="2:11" ht="15">
      <c r="B56" s="40"/>
      <c r="C56" s="99"/>
      <c r="D56" s="99"/>
      <c r="E56" s="99"/>
      <c r="F56" s="99"/>
      <c r="G56" s="99"/>
      <c r="H56" s="99"/>
      <c r="I56" s="99"/>
      <c r="J56" s="99"/>
      <c r="K56" s="99"/>
    </row>
    <row r="57" spans="2:11" ht="15">
      <c r="B57" s="40"/>
      <c r="C57" s="99"/>
      <c r="D57" s="99"/>
      <c r="E57" s="99"/>
      <c r="F57" s="99"/>
      <c r="G57" s="99"/>
      <c r="H57" s="99"/>
      <c r="I57" s="99"/>
      <c r="J57" s="99"/>
      <c r="K57" s="99"/>
    </row>
    <row r="58" spans="2:11" ht="15">
      <c r="B58" s="40"/>
      <c r="C58" s="99"/>
      <c r="D58" s="99"/>
      <c r="E58" s="99"/>
      <c r="F58" s="99"/>
      <c r="G58" s="99"/>
      <c r="H58" s="99"/>
      <c r="I58" s="99"/>
      <c r="J58" s="99"/>
      <c r="K58" s="99"/>
    </row>
  </sheetData>
  <mergeCells count="1">
    <mergeCell ref="B32:K33"/>
  </mergeCells>
  <printOptions/>
  <pageMargins left="0.4" right="0.38" top="0.8" bottom="0.72" header="0.49" footer="0.41"/>
  <pageSetup fitToHeight="1" fitToWidth="1" horizontalDpi="600" verticalDpi="600" orientation="portrait" paperSize="9" scale="82" r:id="rId1"/>
  <headerFooter alignWithMargins="0">
    <oddFooter>&amp;C13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view="pageBreakPreview" zoomScale="75" zoomScaleNormal="75" zoomScaleSheetLayoutView="75" workbookViewId="0" topLeftCell="A37">
      <selection activeCell="C56" sqref="C56"/>
    </sheetView>
  </sheetViews>
  <sheetFormatPr defaultColWidth="9.140625" defaultRowHeight="12.75"/>
  <cols>
    <col min="1" max="1" width="2.57421875" style="35" customWidth="1"/>
    <col min="2" max="2" width="50.8515625" style="71" customWidth="1"/>
    <col min="3" max="3" width="16.7109375" style="108" customWidth="1"/>
    <col min="4" max="4" width="7.00390625" style="109" customWidth="1"/>
    <col min="5" max="5" width="16.7109375" style="71" customWidth="1"/>
    <col min="6" max="6" width="1.7109375" style="71" customWidth="1"/>
    <col min="7" max="10" width="17.57421875" style="110" customWidth="1"/>
    <col min="11" max="16384" width="9.140625" style="5" customWidth="1"/>
  </cols>
  <sheetData>
    <row r="1" spans="1:10" ht="18.75">
      <c r="A1" s="33" t="s">
        <v>135</v>
      </c>
      <c r="C1" s="101"/>
      <c r="D1" s="102"/>
      <c r="E1" s="103"/>
      <c r="G1" s="104"/>
      <c r="H1" s="104"/>
      <c r="I1" s="104"/>
      <c r="J1" s="104"/>
    </row>
    <row r="2" spans="3:10" ht="15">
      <c r="C2" s="105"/>
      <c r="D2" s="106"/>
      <c r="E2" s="70"/>
      <c r="G2" s="107"/>
      <c r="H2" s="107"/>
      <c r="I2" s="107"/>
      <c r="J2" s="107"/>
    </row>
    <row r="3" ht="15">
      <c r="A3" s="36" t="s">
        <v>229</v>
      </c>
    </row>
    <row r="4" spans="1:5" ht="15">
      <c r="A4" s="252" t="str">
        <f>Cashflow!B4</f>
        <v>FOR THE FOURTH FINANCIAL QUARTER ENDED 31 JULY 2004</v>
      </c>
      <c r="B4" s="108"/>
      <c r="E4" s="74"/>
    </row>
    <row r="5" ht="15">
      <c r="A5" s="37" t="s">
        <v>70</v>
      </c>
    </row>
    <row r="7" spans="1:10" ht="15">
      <c r="A7" s="252" t="s">
        <v>230</v>
      </c>
      <c r="B7" s="108"/>
      <c r="C7" s="101"/>
      <c r="D7" s="102"/>
      <c r="E7" s="103"/>
      <c r="G7" s="104"/>
      <c r="H7" s="104"/>
      <c r="I7" s="104"/>
      <c r="J7" s="104"/>
    </row>
    <row r="8" spans="1:10" ht="15">
      <c r="A8" s="36"/>
      <c r="B8" s="103"/>
      <c r="C8" s="101"/>
      <c r="D8" s="102"/>
      <c r="E8" s="103"/>
      <c r="G8" s="104"/>
      <c r="H8" s="104"/>
      <c r="I8" s="104"/>
      <c r="J8" s="104"/>
    </row>
    <row r="9" spans="1:10" s="13" customFormat="1" ht="15">
      <c r="A9" s="35"/>
      <c r="B9" s="111"/>
      <c r="C9" s="112" t="s">
        <v>71</v>
      </c>
      <c r="D9" s="113"/>
      <c r="E9" s="111" t="s">
        <v>71</v>
      </c>
      <c r="F9" s="71"/>
      <c r="G9" s="114"/>
      <c r="H9" s="114"/>
      <c r="I9" s="114"/>
      <c r="J9" s="114"/>
    </row>
    <row r="10" spans="1:10" s="13" customFormat="1" ht="15">
      <c r="A10" s="35"/>
      <c r="B10" s="111"/>
      <c r="C10" s="112" t="s">
        <v>72</v>
      </c>
      <c r="D10" s="113"/>
      <c r="E10" s="111" t="s">
        <v>73</v>
      </c>
      <c r="F10" s="111"/>
      <c r="G10" s="115"/>
      <c r="H10" s="115"/>
      <c r="I10" s="115"/>
      <c r="J10" s="115"/>
    </row>
    <row r="11" spans="1:10" s="13" customFormat="1" ht="15">
      <c r="A11" s="35"/>
      <c r="B11" s="111"/>
      <c r="C11" s="112" t="s">
        <v>74</v>
      </c>
      <c r="D11" s="113"/>
      <c r="E11" s="111" t="s">
        <v>75</v>
      </c>
      <c r="F11" s="111"/>
      <c r="G11" s="115"/>
      <c r="H11" s="115"/>
      <c r="I11" s="115"/>
      <c r="J11" s="115"/>
    </row>
    <row r="12" spans="1:10" s="13" customFormat="1" ht="15">
      <c r="A12" s="35"/>
      <c r="B12" s="111"/>
      <c r="C12" s="108"/>
      <c r="D12" s="113"/>
      <c r="E12" s="111" t="s">
        <v>76</v>
      </c>
      <c r="F12" s="111"/>
      <c r="G12" s="115"/>
      <c r="H12" s="115"/>
      <c r="I12" s="115"/>
      <c r="J12" s="115"/>
    </row>
    <row r="13" spans="1:10" ht="15">
      <c r="A13" s="36"/>
      <c r="B13" s="116"/>
      <c r="C13" s="112" t="s">
        <v>248</v>
      </c>
      <c r="D13" s="118"/>
      <c r="E13" s="112" t="s">
        <v>240</v>
      </c>
      <c r="F13" s="116"/>
      <c r="G13" s="119"/>
      <c r="H13" s="119"/>
      <c r="I13" s="119"/>
      <c r="J13" s="119"/>
    </row>
    <row r="14" spans="1:10" ht="14.25">
      <c r="A14" s="36"/>
      <c r="B14" s="116"/>
      <c r="C14" s="120" t="s">
        <v>32</v>
      </c>
      <c r="D14" s="121"/>
      <c r="E14" s="116" t="s">
        <v>32</v>
      </c>
      <c r="F14" s="116"/>
      <c r="G14" s="117"/>
      <c r="H14" s="117"/>
      <c r="I14" s="117"/>
      <c r="J14" s="117"/>
    </row>
    <row r="15" spans="3:10" ht="15">
      <c r="C15" s="122"/>
      <c r="D15" s="113"/>
      <c r="E15" s="123"/>
      <c r="G15" s="114"/>
      <c r="H15" s="114"/>
      <c r="I15" s="114"/>
      <c r="J15" s="114"/>
    </row>
    <row r="16" spans="1:10" ht="15">
      <c r="A16" s="36" t="s">
        <v>77</v>
      </c>
      <c r="C16" s="124">
        <v>58416</v>
      </c>
      <c r="D16" s="125"/>
      <c r="E16" s="126">
        <v>0</v>
      </c>
      <c r="G16" s="127"/>
      <c r="H16" s="127"/>
      <c r="I16" s="127"/>
      <c r="J16" s="127"/>
    </row>
    <row r="17" spans="1:10" ht="15">
      <c r="A17" s="36" t="s">
        <v>141</v>
      </c>
      <c r="C17" s="124">
        <f>-24722+1934</f>
        <v>-22788</v>
      </c>
      <c r="D17" s="125"/>
      <c r="E17" s="126">
        <v>0</v>
      </c>
      <c r="G17" s="127"/>
      <c r="H17" s="127"/>
      <c r="I17" s="127"/>
      <c r="J17" s="127"/>
    </row>
    <row r="18" spans="1:10" ht="15">
      <c r="A18" s="36" t="s">
        <v>161</v>
      </c>
      <c r="C18" s="148">
        <v>418</v>
      </c>
      <c r="D18" s="125"/>
      <c r="E18" s="149">
        <v>0</v>
      </c>
      <c r="G18" s="127"/>
      <c r="H18" s="127"/>
      <c r="I18" s="127"/>
      <c r="J18" s="127"/>
    </row>
    <row r="19" spans="1:10" ht="15">
      <c r="A19" s="36"/>
      <c r="C19" s="124">
        <f>SUM(C16:C18)</f>
        <v>36046</v>
      </c>
      <c r="D19" s="125"/>
      <c r="E19" s="126">
        <v>0</v>
      </c>
      <c r="G19" s="127"/>
      <c r="H19" s="127"/>
      <c r="I19" s="127"/>
      <c r="J19" s="127"/>
    </row>
    <row r="20" spans="1:10" ht="15">
      <c r="A20" s="128" t="s">
        <v>78</v>
      </c>
      <c r="C20" s="129"/>
      <c r="D20" s="130"/>
      <c r="E20" s="126"/>
      <c r="G20" s="131"/>
      <c r="H20" s="131"/>
      <c r="I20" s="127"/>
      <c r="J20" s="127"/>
    </row>
    <row r="21" spans="2:10" ht="15">
      <c r="B21" s="35" t="s">
        <v>55</v>
      </c>
      <c r="C21" s="132">
        <v>251050</v>
      </c>
      <c r="D21" s="127"/>
      <c r="E21" s="133">
        <v>0</v>
      </c>
      <c r="G21" s="127"/>
      <c r="H21" s="127"/>
      <c r="I21" s="127"/>
      <c r="J21" s="127"/>
    </row>
    <row r="22" spans="2:10" ht="15">
      <c r="B22" s="35" t="s">
        <v>79</v>
      </c>
      <c r="C22" s="134">
        <f>850-158</f>
        <v>692</v>
      </c>
      <c r="D22" s="127"/>
      <c r="E22" s="135">
        <v>0</v>
      </c>
      <c r="G22" s="127"/>
      <c r="H22" s="127"/>
      <c r="I22" s="127"/>
      <c r="J22" s="127"/>
    </row>
    <row r="23" spans="2:10" ht="15">
      <c r="B23" s="35" t="s">
        <v>80</v>
      </c>
      <c r="C23" s="134">
        <f>4329+3</f>
        <v>4332</v>
      </c>
      <c r="D23" s="127"/>
      <c r="E23" s="135">
        <v>0</v>
      </c>
      <c r="G23" s="127"/>
      <c r="H23" s="127"/>
      <c r="I23" s="127"/>
      <c r="J23" s="127"/>
    </row>
    <row r="24" spans="2:10" ht="15">
      <c r="B24" s="35" t="s">
        <v>139</v>
      </c>
      <c r="C24" s="134">
        <v>1043</v>
      </c>
      <c r="D24" s="127"/>
      <c r="E24" s="135">
        <v>0</v>
      </c>
      <c r="G24" s="127"/>
      <c r="H24" s="127"/>
      <c r="I24" s="127"/>
      <c r="J24" s="127"/>
    </row>
    <row r="25" spans="2:10" ht="15">
      <c r="B25" s="35" t="s">
        <v>140</v>
      </c>
      <c r="C25" s="134">
        <v>6360</v>
      </c>
      <c r="D25" s="127"/>
      <c r="E25" s="135">
        <v>0</v>
      </c>
      <c r="G25" s="127"/>
      <c r="H25" s="127"/>
      <c r="I25" s="127"/>
      <c r="J25" s="127"/>
    </row>
    <row r="26" spans="2:10" ht="15">
      <c r="B26" s="35" t="s">
        <v>81</v>
      </c>
      <c r="C26" s="136">
        <v>5672</v>
      </c>
      <c r="D26" s="127"/>
      <c r="E26" s="137">
        <v>0</v>
      </c>
      <c r="G26" s="127"/>
      <c r="H26" s="127"/>
      <c r="I26" s="127"/>
      <c r="J26" s="127"/>
    </row>
    <row r="27" spans="2:10" ht="18" customHeight="1">
      <c r="B27" s="139"/>
      <c r="C27" s="239">
        <f>SUM(C21:C26)</f>
        <v>269149</v>
      </c>
      <c r="D27" s="141"/>
      <c r="E27" s="241">
        <f>SUM(E21:E26)</f>
        <v>0</v>
      </c>
      <c r="G27" s="142"/>
      <c r="H27" s="142"/>
      <c r="I27" s="127"/>
      <c r="J27" s="127"/>
    </row>
    <row r="28" spans="1:10" ht="15">
      <c r="A28" s="128" t="s">
        <v>82</v>
      </c>
      <c r="C28" s="240"/>
      <c r="D28" s="130"/>
      <c r="E28" s="242"/>
      <c r="G28" s="131"/>
      <c r="H28" s="131"/>
      <c r="I28" s="127"/>
      <c r="J28" s="127"/>
    </row>
    <row r="29" spans="2:10" ht="15">
      <c r="B29" s="35" t="s">
        <v>83</v>
      </c>
      <c r="C29" s="144">
        <v>33279</v>
      </c>
      <c r="D29" s="127"/>
      <c r="E29" s="135">
        <v>0</v>
      </c>
      <c r="G29" s="143"/>
      <c r="H29" s="127"/>
      <c r="I29" s="127"/>
      <c r="J29" s="127"/>
    </row>
    <row r="30" spans="2:10" ht="15">
      <c r="B30" s="35" t="s">
        <v>84</v>
      </c>
      <c r="C30" s="144">
        <v>7951</v>
      </c>
      <c r="D30" s="127"/>
      <c r="E30" s="135">
        <v>0</v>
      </c>
      <c r="G30" s="143"/>
      <c r="H30" s="127"/>
      <c r="I30" s="127"/>
      <c r="J30" s="127"/>
    </row>
    <row r="31" spans="2:10" ht="15">
      <c r="B31" s="35" t="s">
        <v>2</v>
      </c>
      <c r="C31" s="144">
        <v>8412</v>
      </c>
      <c r="D31" s="127"/>
      <c r="E31" s="135">
        <v>0</v>
      </c>
      <c r="G31" s="143"/>
      <c r="H31" s="127"/>
      <c r="I31" s="127"/>
      <c r="J31" s="127"/>
    </row>
    <row r="32" spans="2:10" ht="15">
      <c r="B32" s="35" t="s">
        <v>85</v>
      </c>
      <c r="C32" s="144">
        <v>17533</v>
      </c>
      <c r="D32" s="127"/>
      <c r="E32" s="135">
        <v>0</v>
      </c>
      <c r="G32" s="143"/>
      <c r="H32" s="127"/>
      <c r="I32" s="127"/>
      <c r="J32" s="127"/>
    </row>
    <row r="33" spans="2:10" ht="15">
      <c r="B33" s="164" t="s">
        <v>157</v>
      </c>
      <c r="C33" s="144">
        <f>26786+2579</f>
        <v>29365</v>
      </c>
      <c r="D33" s="127"/>
      <c r="E33" s="135">
        <v>0</v>
      </c>
      <c r="G33" s="143"/>
      <c r="H33" s="127"/>
      <c r="I33" s="127"/>
      <c r="J33" s="127"/>
    </row>
    <row r="34" spans="2:10" ht="15">
      <c r="B34" s="164" t="s">
        <v>222</v>
      </c>
      <c r="C34" s="144">
        <v>1106</v>
      </c>
      <c r="D34" s="127"/>
      <c r="E34" s="135">
        <v>0</v>
      </c>
      <c r="G34" s="143"/>
      <c r="H34" s="127"/>
      <c r="I34" s="127"/>
      <c r="J34" s="127"/>
    </row>
    <row r="35" spans="2:10" ht="15">
      <c r="B35" s="164" t="s">
        <v>251</v>
      </c>
      <c r="C35" s="144">
        <v>101</v>
      </c>
      <c r="D35" s="127"/>
      <c r="E35" s="135"/>
      <c r="G35" s="143"/>
      <c r="H35" s="127"/>
      <c r="I35" s="127"/>
      <c r="J35" s="127"/>
    </row>
    <row r="36" spans="2:10" ht="15">
      <c r="B36" s="35" t="s">
        <v>264</v>
      </c>
      <c r="C36" s="144">
        <f>1109+37</f>
        <v>1146</v>
      </c>
      <c r="D36" s="127"/>
      <c r="E36" s="135">
        <v>0</v>
      </c>
      <c r="G36" s="143"/>
      <c r="H36" s="127"/>
      <c r="I36" s="127"/>
      <c r="J36" s="127"/>
    </row>
    <row r="37" spans="2:10" ht="15">
      <c r="B37" s="71" t="s">
        <v>86</v>
      </c>
      <c r="C37" s="145">
        <v>1837</v>
      </c>
      <c r="D37" s="127"/>
      <c r="E37" s="137">
        <v>0</v>
      </c>
      <c r="G37" s="127"/>
      <c r="H37" s="127"/>
      <c r="I37" s="127"/>
      <c r="J37" s="127"/>
    </row>
    <row r="38" spans="2:10" ht="18" customHeight="1">
      <c r="B38" s="139"/>
      <c r="C38" s="239">
        <f>SUM(C29:C37)</f>
        <v>100730</v>
      </c>
      <c r="D38" s="141"/>
      <c r="E38" s="241">
        <f>SUM(E29:E37)</f>
        <v>0</v>
      </c>
      <c r="G38" s="142"/>
      <c r="H38" s="142"/>
      <c r="I38" s="127"/>
      <c r="J38" s="127"/>
    </row>
    <row r="39" spans="3:10" ht="1.5" customHeight="1">
      <c r="C39" s="129"/>
      <c r="D39" s="130"/>
      <c r="E39" s="126"/>
      <c r="G39" s="131"/>
      <c r="H39" s="131"/>
      <c r="I39" s="127"/>
      <c r="J39" s="127"/>
    </row>
    <row r="40" spans="1:10" ht="15">
      <c r="A40" s="128" t="s">
        <v>87</v>
      </c>
      <c r="C40" s="209">
        <f>C27-C38</f>
        <v>168419</v>
      </c>
      <c r="D40" s="141"/>
      <c r="E40" s="140">
        <f>E27-E38</f>
        <v>0</v>
      </c>
      <c r="G40" s="142"/>
      <c r="H40" s="142"/>
      <c r="I40" s="127"/>
      <c r="J40" s="127"/>
    </row>
    <row r="41" spans="3:10" ht="1.5" customHeight="1">
      <c r="C41" s="131"/>
      <c r="D41" s="141"/>
      <c r="E41" s="146"/>
      <c r="G41" s="142"/>
      <c r="H41" s="142"/>
      <c r="I41" s="127"/>
      <c r="J41" s="127"/>
    </row>
    <row r="42" spans="3:10" ht="15.75" thickBot="1">
      <c r="C42" s="238">
        <f>C40+C19</f>
        <v>204465</v>
      </c>
      <c r="D42" s="141"/>
      <c r="E42" s="147">
        <f>E16+E40</f>
        <v>0</v>
      </c>
      <c r="G42" s="142"/>
      <c r="H42" s="142"/>
      <c r="I42" s="127"/>
      <c r="J42" s="127"/>
    </row>
    <row r="43" spans="3:10" ht="15">
      <c r="C43" s="129"/>
      <c r="D43" s="130"/>
      <c r="E43" s="126"/>
      <c r="G43" s="131"/>
      <c r="H43" s="131"/>
      <c r="I43" s="127"/>
      <c r="J43" s="127"/>
    </row>
    <row r="44" spans="1:10" ht="15">
      <c r="A44" s="128" t="s">
        <v>88</v>
      </c>
      <c r="C44" s="124">
        <v>87556</v>
      </c>
      <c r="D44" s="125"/>
      <c r="E44" s="126">
        <v>0</v>
      </c>
      <c r="G44" s="127"/>
      <c r="H44" s="127"/>
      <c r="I44" s="127"/>
      <c r="J44" s="127"/>
    </row>
    <row r="45" spans="1:10" ht="15">
      <c r="A45" s="128" t="s">
        <v>234</v>
      </c>
      <c r="C45" s="124">
        <v>6036</v>
      </c>
      <c r="D45" s="125"/>
      <c r="E45" s="126">
        <v>0</v>
      </c>
      <c r="G45" s="127"/>
      <c r="H45" s="127"/>
      <c r="I45" s="127"/>
      <c r="J45" s="127"/>
    </row>
    <row r="46" spans="1:10" ht="15">
      <c r="A46" s="36" t="s">
        <v>89</v>
      </c>
      <c r="C46" s="124">
        <v>31438</v>
      </c>
      <c r="D46" s="125"/>
      <c r="E46" s="126">
        <v>0</v>
      </c>
      <c r="G46" s="127"/>
      <c r="H46" s="127"/>
      <c r="I46" s="127"/>
      <c r="J46" s="127"/>
    </row>
    <row r="47" spans="1:10" ht="15">
      <c r="A47" s="36" t="s">
        <v>90</v>
      </c>
      <c r="C47" s="148">
        <v>9420</v>
      </c>
      <c r="D47" s="125"/>
      <c r="E47" s="149">
        <v>0</v>
      </c>
      <c r="G47" s="127"/>
      <c r="H47" s="127"/>
      <c r="I47" s="127"/>
      <c r="J47" s="127"/>
    </row>
    <row r="48" spans="2:10" ht="3" customHeight="1">
      <c r="B48" s="150"/>
      <c r="C48" s="127"/>
      <c r="D48" s="125"/>
      <c r="E48" s="138"/>
      <c r="G48" s="127"/>
      <c r="H48" s="127"/>
      <c r="I48" s="127"/>
      <c r="J48" s="127"/>
    </row>
    <row r="49" spans="1:10" ht="15">
      <c r="A49" s="128" t="s">
        <v>91</v>
      </c>
      <c r="C49" s="155">
        <f>SUM(C44:C47)</f>
        <v>134450</v>
      </c>
      <c r="D49" s="152"/>
      <c r="E49" s="151">
        <f>SUM(E44:E47)</f>
        <v>0</v>
      </c>
      <c r="G49" s="151"/>
      <c r="H49" s="151"/>
      <c r="I49" s="127"/>
      <c r="J49" s="127"/>
    </row>
    <row r="50" spans="3:10" ht="15">
      <c r="C50" s="153"/>
      <c r="D50" s="154"/>
      <c r="E50" s="126"/>
      <c r="G50" s="155"/>
      <c r="H50" s="155"/>
      <c r="I50" s="127"/>
      <c r="J50" s="127"/>
    </row>
    <row r="51" spans="1:10" ht="15">
      <c r="A51" s="36" t="s">
        <v>92</v>
      </c>
      <c r="C51" s="124">
        <v>1755</v>
      </c>
      <c r="D51" s="125"/>
      <c r="E51" s="126">
        <v>0</v>
      </c>
      <c r="G51" s="127"/>
      <c r="H51" s="127"/>
      <c r="I51" s="127"/>
      <c r="J51" s="127"/>
    </row>
    <row r="52" spans="1:10" ht="15">
      <c r="A52" s="156"/>
      <c r="C52" s="124"/>
      <c r="D52" s="125"/>
      <c r="E52" s="126"/>
      <c r="G52" s="127"/>
      <c r="H52" s="127"/>
      <c r="I52" s="127"/>
      <c r="J52" s="127"/>
    </row>
    <row r="53" spans="1:10" ht="15">
      <c r="A53" s="36" t="s">
        <v>93</v>
      </c>
      <c r="C53" s="153"/>
      <c r="D53" s="154"/>
      <c r="E53" s="126"/>
      <c r="G53" s="155"/>
      <c r="H53" s="155"/>
      <c r="I53" s="127"/>
      <c r="J53" s="127"/>
    </row>
    <row r="54" spans="1:10" ht="15">
      <c r="A54" s="5"/>
      <c r="B54" s="35" t="s">
        <v>264</v>
      </c>
      <c r="C54" s="155">
        <v>2376</v>
      </c>
      <c r="D54" s="155"/>
      <c r="E54" s="155">
        <v>0</v>
      </c>
      <c r="F54" s="109"/>
      <c r="G54" s="155"/>
      <c r="H54" s="155"/>
      <c r="I54" s="127"/>
      <c r="J54" s="127"/>
    </row>
    <row r="55" spans="1:10" ht="15">
      <c r="A55" s="5"/>
      <c r="B55" s="71" t="s">
        <v>94</v>
      </c>
      <c r="C55" s="155">
        <f>22431</f>
        <v>22431</v>
      </c>
      <c r="D55" s="155"/>
      <c r="E55" s="155">
        <v>0</v>
      </c>
      <c r="F55" s="109"/>
      <c r="G55" s="155"/>
      <c r="H55" s="155"/>
      <c r="I55" s="127"/>
      <c r="J55" s="127"/>
    </row>
    <row r="56" spans="1:10" ht="15">
      <c r="A56" s="5"/>
      <c r="B56" s="71" t="s">
        <v>138</v>
      </c>
      <c r="C56" s="155">
        <v>39117</v>
      </c>
      <c r="D56" s="155"/>
      <c r="E56" s="155">
        <v>0</v>
      </c>
      <c r="F56" s="109"/>
      <c r="G56" s="155"/>
      <c r="H56" s="155"/>
      <c r="I56" s="127"/>
      <c r="J56" s="127"/>
    </row>
    <row r="57" spans="1:10" ht="15">
      <c r="A57" s="5"/>
      <c r="B57" s="71" t="s">
        <v>33</v>
      </c>
      <c r="C57" s="127">
        <v>4336</v>
      </c>
      <c r="D57" s="125"/>
      <c r="E57" s="127">
        <v>0</v>
      </c>
      <c r="F57" s="109"/>
      <c r="G57" s="127"/>
      <c r="H57" s="127"/>
      <c r="I57" s="127"/>
      <c r="J57" s="127"/>
    </row>
    <row r="58" spans="3:10" ht="3" customHeight="1">
      <c r="C58" s="209"/>
      <c r="D58" s="130"/>
      <c r="E58" s="149"/>
      <c r="F58" s="109"/>
      <c r="G58" s="131"/>
      <c r="H58" s="131"/>
      <c r="I58" s="127"/>
      <c r="J58" s="127"/>
    </row>
    <row r="59" spans="3:10" ht="15.75" thickBot="1">
      <c r="C59" s="238">
        <f>SUM(C49:C57)</f>
        <v>204465</v>
      </c>
      <c r="D59" s="141"/>
      <c r="E59" s="147">
        <f>SUM(E49:E57)</f>
        <v>0</v>
      </c>
      <c r="G59" s="142"/>
      <c r="H59" s="142"/>
      <c r="I59" s="127"/>
      <c r="J59" s="127"/>
    </row>
    <row r="60" spans="4:10" ht="15">
      <c r="D60" s="130"/>
      <c r="E60" s="126"/>
      <c r="G60" s="131"/>
      <c r="H60" s="131"/>
      <c r="I60" s="127"/>
      <c r="J60" s="127"/>
    </row>
    <row r="61" spans="1:10" ht="15">
      <c r="A61" s="139" t="s">
        <v>95</v>
      </c>
      <c r="C61" s="158">
        <f>(C49-C17)/C44</f>
        <v>1.795856366211339</v>
      </c>
      <c r="D61" s="159"/>
      <c r="E61" s="158">
        <f>E49/42000</f>
        <v>0</v>
      </c>
      <c r="F61" s="160"/>
      <c r="G61" s="161"/>
      <c r="H61" s="161"/>
      <c r="I61" s="127"/>
      <c r="J61" s="127"/>
    </row>
    <row r="62" spans="1:10" ht="15">
      <c r="A62" s="139"/>
      <c r="C62" s="158"/>
      <c r="D62" s="159"/>
      <c r="E62" s="158"/>
      <c r="F62" s="160"/>
      <c r="G62" s="161"/>
      <c r="H62" s="161"/>
      <c r="I62" s="127"/>
      <c r="J62" s="127"/>
    </row>
    <row r="63" spans="1:10" ht="15">
      <c r="A63" s="247" t="s">
        <v>3</v>
      </c>
      <c r="C63" s="158"/>
      <c r="D63" s="159"/>
      <c r="E63" s="158"/>
      <c r="F63" s="160"/>
      <c r="G63" s="161"/>
      <c r="H63" s="161"/>
      <c r="I63" s="127"/>
      <c r="J63" s="127"/>
    </row>
    <row r="64" spans="3:10" ht="15">
      <c r="C64" s="162"/>
      <c r="E64" s="111"/>
      <c r="I64" s="127"/>
      <c r="J64" s="127"/>
    </row>
    <row r="65" spans="2:10" ht="15">
      <c r="B65" s="287" t="s">
        <v>244</v>
      </c>
      <c r="C65" s="278"/>
      <c r="D65" s="278"/>
      <c r="E65" s="278"/>
      <c r="F65" s="221"/>
      <c r="G65" s="221"/>
      <c r="H65" s="221"/>
      <c r="I65" s="221"/>
      <c r="J65" s="127"/>
    </row>
    <row r="66" spans="2:10" ht="15">
      <c r="B66" s="278"/>
      <c r="C66" s="278"/>
      <c r="D66" s="278"/>
      <c r="E66" s="278"/>
      <c r="F66" s="221"/>
      <c r="G66" s="221"/>
      <c r="H66" s="221"/>
      <c r="I66" s="221"/>
      <c r="J66" s="127"/>
    </row>
    <row r="67" spans="9:10" ht="15">
      <c r="I67" s="127"/>
      <c r="J67" s="127"/>
    </row>
  </sheetData>
  <mergeCells count="1">
    <mergeCell ref="B65:E66"/>
  </mergeCells>
  <printOptions/>
  <pageMargins left="0.7" right="0.5" top="0.5" bottom="0.2" header="0.2" footer="0.2"/>
  <pageSetup fitToHeight="1" fitToWidth="1" horizontalDpi="600" verticalDpi="600" orientation="portrait" paperSize="9" scale="84" r:id="rId1"/>
  <headerFooter alignWithMargins="0">
    <oddFooter>&amp;C11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75"/>
  <sheetViews>
    <sheetView zoomScale="60" zoomScaleNormal="60" workbookViewId="0" topLeftCell="A9">
      <selection activeCell="F47" sqref="F47"/>
    </sheetView>
  </sheetViews>
  <sheetFormatPr defaultColWidth="9.140625" defaultRowHeight="12.75"/>
  <cols>
    <col min="1" max="1" width="35.28125" style="108" customWidth="1"/>
    <col min="2" max="2" width="19.7109375" style="108" customWidth="1"/>
    <col min="3" max="3" width="1.7109375" style="108" customWidth="1"/>
    <col min="4" max="4" width="19.7109375" style="108" customWidth="1"/>
    <col min="5" max="5" width="1.7109375" style="108" customWidth="1"/>
    <col min="6" max="6" width="19.7109375" style="108" customWidth="1"/>
    <col min="7" max="7" width="1.8515625" style="108" customWidth="1"/>
    <col min="8" max="8" width="19.7109375" style="108" customWidth="1"/>
    <col min="9" max="9" width="1.7109375" style="108" customWidth="1"/>
    <col min="10" max="16384" width="9.140625" style="34" customWidth="1"/>
  </cols>
  <sheetData>
    <row r="1" spans="1:9" ht="18.75">
      <c r="A1" s="33" t="s">
        <v>135</v>
      </c>
      <c r="D1" s="105"/>
      <c r="E1" s="105"/>
      <c r="F1" s="105"/>
      <c r="G1" s="105"/>
      <c r="H1" s="105"/>
      <c r="I1" s="105"/>
    </row>
    <row r="2" spans="1:9" ht="15">
      <c r="A2" s="164"/>
      <c r="B2" s="105"/>
      <c r="C2" s="105"/>
      <c r="D2" s="105"/>
      <c r="E2" s="105"/>
      <c r="F2" s="105"/>
      <c r="G2" s="105"/>
      <c r="H2" s="74"/>
      <c r="I2" s="105"/>
    </row>
    <row r="3" ht="15">
      <c r="A3" s="165" t="s">
        <v>228</v>
      </c>
    </row>
    <row r="4" ht="15">
      <c r="A4" s="265" t="str">
        <f>Cashflow!B4</f>
        <v>FOR THE FOURTH FINANCIAL QUARTER ENDED 31 JULY 2004</v>
      </c>
    </row>
    <row r="5" ht="15">
      <c r="A5" s="166" t="s">
        <v>46</v>
      </c>
    </row>
    <row r="6" spans="1:9" ht="15">
      <c r="A6" s="34"/>
      <c r="B6" s="110"/>
      <c r="C6" s="110"/>
      <c r="D6" s="110"/>
      <c r="E6" s="110"/>
      <c r="F6" s="110"/>
      <c r="G6" s="110"/>
      <c r="H6" s="110"/>
      <c r="I6" s="110"/>
    </row>
    <row r="7" spans="1:9" ht="15">
      <c r="A7" s="168" t="s">
        <v>227</v>
      </c>
      <c r="B7" s="110"/>
      <c r="C7" s="110"/>
      <c r="D7" s="110"/>
      <c r="E7" s="110"/>
      <c r="F7" s="110"/>
      <c r="G7" s="110"/>
      <c r="H7" s="110"/>
      <c r="I7" s="110"/>
    </row>
    <row r="8" spans="1:9" ht="15">
      <c r="A8" s="168"/>
      <c r="B8" s="110"/>
      <c r="C8" s="110"/>
      <c r="D8" s="110"/>
      <c r="E8" s="110"/>
      <c r="F8" s="110"/>
      <c r="G8" s="110"/>
      <c r="H8" s="110"/>
      <c r="I8" s="110"/>
    </row>
    <row r="9" spans="1:9" ht="15">
      <c r="A9" s="110"/>
      <c r="B9" s="110"/>
      <c r="C9" s="110"/>
      <c r="D9" s="110"/>
      <c r="E9" s="110"/>
      <c r="F9" s="110"/>
      <c r="G9" s="110"/>
      <c r="H9" s="110"/>
      <c r="I9" s="110"/>
    </row>
    <row r="10" spans="1:13" ht="15">
      <c r="A10" s="110"/>
      <c r="B10" s="288" t="s">
        <v>96</v>
      </c>
      <c r="C10" s="289"/>
      <c r="D10" s="290"/>
      <c r="E10" s="104"/>
      <c r="F10" s="288" t="s">
        <v>97</v>
      </c>
      <c r="G10" s="289"/>
      <c r="H10" s="290"/>
      <c r="I10" s="169"/>
      <c r="J10" s="167"/>
      <c r="K10" s="167"/>
      <c r="L10" s="167"/>
      <c r="M10" s="167"/>
    </row>
    <row r="11" spans="1:13" ht="15">
      <c r="A11" s="110"/>
      <c r="B11" s="170"/>
      <c r="C11" s="110"/>
      <c r="D11" s="171"/>
      <c r="E11" s="110"/>
      <c r="F11" s="170"/>
      <c r="G11" s="110"/>
      <c r="H11" s="171"/>
      <c r="I11" s="110"/>
      <c r="J11" s="167"/>
      <c r="K11" s="167"/>
      <c r="L11" s="167"/>
      <c r="M11" s="167"/>
    </row>
    <row r="12" spans="1:13" ht="15">
      <c r="A12" s="110"/>
      <c r="B12" s="170"/>
      <c r="C12" s="110"/>
      <c r="D12" s="172"/>
      <c r="E12" s="114"/>
      <c r="F12" s="173"/>
      <c r="G12" s="114"/>
      <c r="H12" s="172"/>
      <c r="I12" s="114"/>
      <c r="J12" s="167"/>
      <c r="K12" s="167"/>
      <c r="L12" s="167"/>
      <c r="M12" s="167"/>
    </row>
    <row r="13" spans="1:13" ht="15">
      <c r="A13" s="110"/>
      <c r="B13" s="173" t="s">
        <v>72</v>
      </c>
      <c r="C13" s="114"/>
      <c r="D13" s="172" t="s">
        <v>98</v>
      </c>
      <c r="E13" s="114"/>
      <c r="F13" s="173" t="s">
        <v>72</v>
      </c>
      <c r="G13" s="114"/>
      <c r="H13" s="172" t="s">
        <v>98</v>
      </c>
      <c r="I13" s="114"/>
      <c r="J13" s="167"/>
      <c r="K13" s="167"/>
      <c r="L13" s="167"/>
      <c r="M13" s="167"/>
    </row>
    <row r="14" spans="1:13" ht="15">
      <c r="A14" s="110"/>
      <c r="B14" s="173" t="s">
        <v>74</v>
      </c>
      <c r="C14" s="114"/>
      <c r="D14" s="172" t="s">
        <v>74</v>
      </c>
      <c r="E14" s="114"/>
      <c r="F14" s="174" t="s">
        <v>99</v>
      </c>
      <c r="G14" s="175"/>
      <c r="H14" s="176" t="s">
        <v>99</v>
      </c>
      <c r="I14" s="175"/>
      <c r="J14" s="167"/>
      <c r="K14" s="167"/>
      <c r="L14" s="167"/>
      <c r="M14" s="167"/>
    </row>
    <row r="15" spans="1:13" ht="15">
      <c r="A15" s="110"/>
      <c r="B15" s="173" t="s">
        <v>100</v>
      </c>
      <c r="C15" s="114"/>
      <c r="D15" s="172" t="s">
        <v>100</v>
      </c>
      <c r="E15" s="114"/>
      <c r="F15" s="174" t="s">
        <v>100</v>
      </c>
      <c r="G15" s="177"/>
      <c r="H15" s="172" t="s">
        <v>100</v>
      </c>
      <c r="I15" s="114"/>
      <c r="J15" s="167"/>
      <c r="K15" s="167"/>
      <c r="L15" s="167"/>
      <c r="M15" s="167"/>
    </row>
    <row r="16" spans="1:13" ht="15">
      <c r="A16" s="110"/>
      <c r="B16" s="174" t="s">
        <v>248</v>
      </c>
      <c r="C16" s="175"/>
      <c r="D16" s="176" t="s">
        <v>240</v>
      </c>
      <c r="E16" s="177"/>
      <c r="F16" s="174" t="s">
        <v>248</v>
      </c>
      <c r="G16" s="175"/>
      <c r="H16" s="176" t="s">
        <v>240</v>
      </c>
      <c r="I16" s="177"/>
      <c r="J16" s="167"/>
      <c r="K16" s="167"/>
      <c r="L16" s="167"/>
      <c r="M16" s="167"/>
    </row>
    <row r="17" spans="1:13" ht="14.25">
      <c r="A17" s="178"/>
      <c r="B17" s="179" t="s">
        <v>32</v>
      </c>
      <c r="C17" s="180"/>
      <c r="D17" s="181" t="s">
        <v>32</v>
      </c>
      <c r="E17" s="180"/>
      <c r="F17" s="179" t="s">
        <v>32</v>
      </c>
      <c r="G17" s="180"/>
      <c r="H17" s="181" t="s">
        <v>32</v>
      </c>
      <c r="I17" s="180"/>
      <c r="J17" s="182"/>
      <c r="K17" s="182"/>
      <c r="L17" s="182"/>
      <c r="M17" s="182"/>
    </row>
    <row r="18" spans="1:9" ht="15">
      <c r="A18" s="110"/>
      <c r="B18" s="183"/>
      <c r="C18" s="184"/>
      <c r="D18" s="185"/>
      <c r="E18" s="110"/>
      <c r="F18" s="183"/>
      <c r="G18" s="184"/>
      <c r="H18" s="185"/>
      <c r="I18" s="110"/>
    </row>
    <row r="19" spans="2:9" ht="15">
      <c r="B19" s="186"/>
      <c r="C19" s="186"/>
      <c r="D19" s="110"/>
      <c r="E19" s="110"/>
      <c r="F19" s="186"/>
      <c r="G19" s="186"/>
      <c r="H19" s="110"/>
      <c r="I19" s="110"/>
    </row>
    <row r="20" spans="1:9" ht="15">
      <c r="A20" s="110" t="s">
        <v>11</v>
      </c>
      <c r="B20" s="177">
        <v>77076</v>
      </c>
      <c r="C20" s="177"/>
      <c r="D20" s="177">
        <v>0</v>
      </c>
      <c r="E20" s="177"/>
      <c r="F20" s="177">
        <v>328398</v>
      </c>
      <c r="G20" s="177"/>
      <c r="H20" s="177">
        <v>0</v>
      </c>
      <c r="I20" s="177"/>
    </row>
    <row r="21" spans="1:9" ht="15">
      <c r="A21" s="110"/>
      <c r="B21" s="177"/>
      <c r="C21" s="177"/>
      <c r="D21" s="177"/>
      <c r="E21" s="177"/>
      <c r="F21" s="177"/>
      <c r="G21" s="177"/>
      <c r="H21" s="177"/>
      <c r="I21" s="177"/>
    </row>
    <row r="22" spans="1:9" ht="15">
      <c r="A22" s="110" t="s">
        <v>101</v>
      </c>
      <c r="B22" s="177">
        <v>303</v>
      </c>
      <c r="C22" s="177"/>
      <c r="D22" s="177">
        <v>0</v>
      </c>
      <c r="E22" s="177"/>
      <c r="F22" s="177">
        <v>3349</v>
      </c>
      <c r="G22" s="177"/>
      <c r="H22" s="177">
        <v>0</v>
      </c>
      <c r="I22" s="177"/>
    </row>
    <row r="23" spans="1:9" ht="15">
      <c r="A23" s="110"/>
      <c r="B23" s="177"/>
      <c r="C23" s="177"/>
      <c r="D23" s="177"/>
      <c r="E23" s="177"/>
      <c r="F23" s="177"/>
      <c r="G23" s="177"/>
      <c r="H23" s="177"/>
      <c r="I23" s="177"/>
    </row>
    <row r="24" spans="1:9" ht="15">
      <c r="A24" s="110" t="s">
        <v>219</v>
      </c>
      <c r="B24" s="177">
        <f>-52445-8885-9466</f>
        <v>-70796</v>
      </c>
      <c r="C24" s="177"/>
      <c r="D24" s="177">
        <v>0</v>
      </c>
      <c r="E24" s="177"/>
      <c r="F24" s="177">
        <f>-231883-33596-35953</f>
        <v>-301432</v>
      </c>
      <c r="G24" s="177"/>
      <c r="H24" s="177">
        <v>0</v>
      </c>
      <c r="I24" s="177"/>
    </row>
    <row r="25" spans="1:9" ht="15">
      <c r="A25" s="110"/>
      <c r="B25" s="157"/>
      <c r="C25" s="177"/>
      <c r="D25" s="157"/>
      <c r="E25" s="177"/>
      <c r="F25" s="157"/>
      <c r="G25" s="177"/>
      <c r="H25" s="157"/>
      <c r="I25" s="177"/>
    </row>
    <row r="26" spans="1:9" ht="15">
      <c r="A26" s="110"/>
      <c r="B26" s="177"/>
      <c r="C26" s="177"/>
      <c r="D26" s="177"/>
      <c r="E26" s="177"/>
      <c r="F26" s="177"/>
      <c r="G26" s="177"/>
      <c r="H26" s="177"/>
      <c r="I26" s="177"/>
    </row>
    <row r="27" spans="1:9" ht="15">
      <c r="A27" s="110" t="s">
        <v>102</v>
      </c>
      <c r="B27" s="177">
        <f>SUM(B20:B24)</f>
        <v>6583</v>
      </c>
      <c r="C27" s="177"/>
      <c r="D27" s="177">
        <f>SUM(D20:D25)</f>
        <v>0</v>
      </c>
      <c r="E27" s="177"/>
      <c r="F27" s="177">
        <f>SUM(F20:F24)</f>
        <v>30315</v>
      </c>
      <c r="G27" s="177"/>
      <c r="H27" s="177">
        <f>SUM(H20:H25)</f>
        <v>0</v>
      </c>
      <c r="I27" s="177"/>
    </row>
    <row r="28" spans="1:9" ht="15">
      <c r="A28" s="110"/>
      <c r="B28" s="177"/>
      <c r="C28" s="177"/>
      <c r="D28" s="177"/>
      <c r="E28" s="177"/>
      <c r="F28" s="177"/>
      <c r="G28" s="177"/>
      <c r="H28" s="177"/>
      <c r="I28" s="177"/>
    </row>
    <row r="29" spans="1:9" ht="15">
      <c r="A29" s="163" t="s">
        <v>103</v>
      </c>
      <c r="B29" s="157">
        <v>-974</v>
      </c>
      <c r="C29" s="177"/>
      <c r="D29" s="157">
        <v>0</v>
      </c>
      <c r="E29" s="177"/>
      <c r="F29" s="157">
        <v>-5176</v>
      </c>
      <c r="G29" s="177"/>
      <c r="H29" s="157">
        <v>0</v>
      </c>
      <c r="I29" s="177"/>
    </row>
    <row r="30" spans="1:9" ht="15">
      <c r="A30" s="110"/>
      <c r="B30" s="177"/>
      <c r="C30" s="177"/>
      <c r="D30" s="177"/>
      <c r="E30" s="177"/>
      <c r="F30" s="177"/>
      <c r="G30" s="177"/>
      <c r="H30" s="177"/>
      <c r="I30" s="177"/>
    </row>
    <row r="31" spans="1:9" ht="15">
      <c r="A31" s="110" t="s">
        <v>50</v>
      </c>
      <c r="B31" s="177">
        <f>SUM(B27:B29)</f>
        <v>5609</v>
      </c>
      <c r="C31" s="177"/>
      <c r="D31" s="177">
        <f>SUM(D27:D29)</f>
        <v>0</v>
      </c>
      <c r="E31" s="177"/>
      <c r="F31" s="177">
        <f>SUM(F27:F29)</f>
        <v>25139</v>
      </c>
      <c r="G31" s="177"/>
      <c r="H31" s="177">
        <f>SUM(H27:H29)</f>
        <v>0</v>
      </c>
      <c r="I31" s="175"/>
    </row>
    <row r="32" spans="1:9" ht="15">
      <c r="A32" s="110"/>
      <c r="B32" s="177"/>
      <c r="C32" s="177"/>
      <c r="D32" s="177"/>
      <c r="E32" s="177"/>
      <c r="F32" s="177"/>
      <c r="G32" s="177"/>
      <c r="H32" s="175"/>
      <c r="I32" s="175"/>
    </row>
    <row r="33" spans="1:9" ht="15">
      <c r="A33" s="110" t="s">
        <v>23</v>
      </c>
      <c r="B33" s="157">
        <v>-1204</v>
      </c>
      <c r="D33" s="157">
        <v>0</v>
      </c>
      <c r="E33" s="177"/>
      <c r="F33" s="157">
        <v>-7423</v>
      </c>
      <c r="G33" s="177"/>
      <c r="H33" s="187">
        <v>0</v>
      </c>
      <c r="I33" s="175"/>
    </row>
    <row r="34" spans="1:9" ht="15">
      <c r="A34" s="110"/>
      <c r="D34" s="177"/>
      <c r="E34" s="177"/>
      <c r="G34" s="177"/>
      <c r="H34" s="175"/>
      <c r="I34" s="175"/>
    </row>
    <row r="35" spans="1:9" ht="15">
      <c r="A35" s="110" t="s">
        <v>104</v>
      </c>
      <c r="B35" s="177">
        <f>SUM(B31:B33)</f>
        <v>4405</v>
      </c>
      <c r="C35" s="110"/>
      <c r="D35" s="188">
        <f>SUM(D31:D33)</f>
        <v>0</v>
      </c>
      <c r="E35" s="110"/>
      <c r="F35" s="177">
        <f>SUM(F31:F33)</f>
        <v>17716</v>
      </c>
      <c r="G35" s="110"/>
      <c r="H35" s="131">
        <f>SUM(H31:H33)</f>
        <v>0</v>
      </c>
      <c r="I35" s="131"/>
    </row>
    <row r="36" spans="1:9" ht="15">
      <c r="A36" s="110"/>
      <c r="B36" s="110"/>
      <c r="C36" s="110"/>
      <c r="D36" s="110"/>
      <c r="E36" s="110"/>
      <c r="F36" s="110"/>
      <c r="G36" s="110"/>
      <c r="H36" s="110"/>
      <c r="I36" s="110"/>
    </row>
    <row r="37" spans="1:9" ht="15">
      <c r="A37" s="110" t="s">
        <v>155</v>
      </c>
      <c r="B37" s="189">
        <v>0</v>
      </c>
      <c r="C37" s="110"/>
      <c r="D37" s="60">
        <v>0</v>
      </c>
      <c r="E37" s="110"/>
      <c r="F37" s="189">
        <v>-7529</v>
      </c>
      <c r="G37" s="110"/>
      <c r="H37" s="60">
        <v>0</v>
      </c>
      <c r="I37" s="110"/>
    </row>
    <row r="38" spans="1:9" ht="15">
      <c r="A38" s="110"/>
      <c r="B38" s="110"/>
      <c r="C38" s="110"/>
      <c r="D38" s="110"/>
      <c r="E38" s="110"/>
      <c r="F38" s="110"/>
      <c r="G38" s="110"/>
      <c r="H38" s="110"/>
      <c r="I38" s="110"/>
    </row>
    <row r="39" spans="1:9" ht="15">
      <c r="A39" s="110" t="s">
        <v>105</v>
      </c>
      <c r="B39" s="157">
        <v>-98</v>
      </c>
      <c r="C39" s="110"/>
      <c r="D39" s="51">
        <v>0</v>
      </c>
      <c r="E39" s="110"/>
      <c r="F39" s="157">
        <v>-611</v>
      </c>
      <c r="G39" s="110"/>
      <c r="H39" s="209">
        <v>0</v>
      </c>
      <c r="I39" s="110"/>
    </row>
    <row r="40" spans="1:9" ht="15">
      <c r="A40" s="110"/>
      <c r="B40" s="177"/>
      <c r="C40" s="110"/>
      <c r="D40" s="189"/>
      <c r="E40" s="110"/>
      <c r="F40" s="177"/>
      <c r="G40" s="110"/>
      <c r="H40" s="190"/>
      <c r="I40" s="110"/>
    </row>
    <row r="41" spans="1:9" ht="15.75" thickBot="1">
      <c r="A41" s="110" t="s">
        <v>106</v>
      </c>
      <c r="B41" s="191">
        <f>SUM(B35:B39)</f>
        <v>4307</v>
      </c>
      <c r="C41" s="110"/>
      <c r="D41" s="191">
        <f>SUM(D35:D39)</f>
        <v>0</v>
      </c>
      <c r="E41" s="110"/>
      <c r="F41" s="191">
        <f>SUM(F35:F39)</f>
        <v>9576</v>
      </c>
      <c r="G41" s="110"/>
      <c r="H41" s="191">
        <f>SUM(H35:H39)</f>
        <v>0</v>
      </c>
      <c r="I41" s="110"/>
    </row>
    <row r="42" spans="1:9" ht="15">
      <c r="A42" s="110"/>
      <c r="B42" s="110"/>
      <c r="C42" s="110"/>
      <c r="D42" s="110"/>
      <c r="E42" s="110"/>
      <c r="F42" s="110"/>
      <c r="G42" s="110"/>
      <c r="H42" s="110"/>
      <c r="I42" s="110"/>
    </row>
    <row r="43" spans="1:9" ht="15">
      <c r="A43" s="110"/>
      <c r="B43" s="192"/>
      <c r="C43" s="110"/>
      <c r="D43" s="110"/>
      <c r="E43" s="110"/>
      <c r="F43" s="110"/>
      <c r="G43" s="110"/>
      <c r="H43" s="110"/>
      <c r="I43" s="110"/>
    </row>
    <row r="44" spans="1:9" ht="15">
      <c r="A44" s="110" t="s">
        <v>176</v>
      </c>
      <c r="B44" s="34"/>
      <c r="C44" s="34"/>
      <c r="D44" s="193"/>
      <c r="E44" s="34"/>
      <c r="F44" s="34"/>
      <c r="G44" s="34"/>
      <c r="H44" s="193"/>
      <c r="I44" s="34"/>
    </row>
    <row r="45" spans="1:9" ht="15.75" thickBot="1">
      <c r="A45" s="110" t="s">
        <v>107</v>
      </c>
      <c r="B45" s="223">
        <f>Notes!F249</f>
        <v>5.359298201953587</v>
      </c>
      <c r="C45" s="110"/>
      <c r="D45" s="224">
        <f>D41/64000*100</f>
        <v>0</v>
      </c>
      <c r="E45" s="110"/>
      <c r="F45" s="223">
        <f>Notes!H249</f>
        <v>25.309229305423408</v>
      </c>
      <c r="G45" s="110"/>
      <c r="H45" s="224">
        <f>H41/64000*100</f>
        <v>0</v>
      </c>
      <c r="I45" s="110"/>
    </row>
    <row r="46" spans="1:9" ht="15">
      <c r="A46" s="110"/>
      <c r="B46" s="194"/>
      <c r="C46" s="110"/>
      <c r="D46" s="60"/>
      <c r="E46" s="110"/>
      <c r="F46" s="194"/>
      <c r="G46" s="110"/>
      <c r="H46" s="60"/>
      <c r="I46" s="110"/>
    </row>
    <row r="47" spans="1:9" ht="15.75" thickBot="1">
      <c r="A47" s="222" t="s">
        <v>175</v>
      </c>
      <c r="B47" s="223">
        <f>Notes!F267</f>
        <v>5.2236735637498555</v>
      </c>
      <c r="C47" s="110"/>
      <c r="D47" s="224">
        <f>D42/64000*100</f>
        <v>0</v>
      </c>
      <c r="E47" s="110"/>
      <c r="F47" s="223">
        <f>Notes!H267</f>
        <v>19.756347579246174</v>
      </c>
      <c r="G47" s="110"/>
      <c r="H47" s="224">
        <f>H42/64000*100</f>
        <v>0</v>
      </c>
      <c r="I47" s="110"/>
    </row>
    <row r="48" spans="1:9" ht="15">
      <c r="A48" s="110"/>
      <c r="B48" s="110"/>
      <c r="C48" s="110"/>
      <c r="D48" s="110"/>
      <c r="E48" s="110"/>
      <c r="F48" s="110"/>
      <c r="G48" s="110"/>
      <c r="H48" s="110"/>
      <c r="I48" s="110"/>
    </row>
    <row r="49" spans="1:9" ht="15">
      <c r="A49" s="110"/>
      <c r="B49" s="110"/>
      <c r="C49" s="110"/>
      <c r="D49" s="110"/>
      <c r="E49" s="110"/>
      <c r="F49" s="110"/>
      <c r="G49" s="110"/>
      <c r="H49" s="110"/>
      <c r="I49" s="110"/>
    </row>
    <row r="50" spans="1:9" ht="15">
      <c r="A50" s="110"/>
      <c r="B50" s="110"/>
      <c r="C50" s="110"/>
      <c r="D50" s="110"/>
      <c r="E50" s="110"/>
      <c r="F50" s="110"/>
      <c r="G50" s="110"/>
      <c r="H50" s="110"/>
      <c r="I50" s="110"/>
    </row>
    <row r="51" spans="1:9" ht="15">
      <c r="A51" s="291" t="s">
        <v>247</v>
      </c>
      <c r="B51" s="291"/>
      <c r="C51" s="291"/>
      <c r="D51" s="291"/>
      <c r="E51" s="291"/>
      <c r="F51" s="291"/>
      <c r="G51" s="291"/>
      <c r="H51" s="291"/>
      <c r="I51" s="110"/>
    </row>
    <row r="52" spans="1:9" ht="15">
      <c r="A52" s="291"/>
      <c r="B52" s="291"/>
      <c r="C52" s="291"/>
      <c r="D52" s="291"/>
      <c r="E52" s="291"/>
      <c r="F52" s="291"/>
      <c r="G52" s="291"/>
      <c r="H52" s="291"/>
      <c r="I52" s="110"/>
    </row>
    <row r="53" spans="1:9" ht="15">
      <c r="A53" s="110"/>
      <c r="B53" s="110"/>
      <c r="C53" s="110"/>
      <c r="D53" s="110"/>
      <c r="E53" s="110"/>
      <c r="F53" s="110"/>
      <c r="G53" s="110"/>
      <c r="H53" s="110"/>
      <c r="I53" s="110"/>
    </row>
    <row r="54" spans="2:9" ht="15">
      <c r="B54" s="110"/>
      <c r="C54" s="110"/>
      <c r="D54" s="110"/>
      <c r="E54" s="110"/>
      <c r="F54" s="110"/>
      <c r="G54" s="110"/>
      <c r="H54" s="110"/>
      <c r="I54" s="110"/>
    </row>
    <row r="55" spans="1:9" ht="15">
      <c r="A55" s="110"/>
      <c r="B55" s="110"/>
      <c r="C55" s="110"/>
      <c r="D55" s="110"/>
      <c r="E55" s="110"/>
      <c r="F55" s="110"/>
      <c r="G55" s="110"/>
      <c r="H55" s="110"/>
      <c r="I55" s="110"/>
    </row>
    <row r="56" spans="1:9" ht="15">
      <c r="A56" s="110"/>
      <c r="B56" s="110"/>
      <c r="C56" s="110"/>
      <c r="D56" s="110"/>
      <c r="E56" s="110"/>
      <c r="F56" s="110"/>
      <c r="G56" s="110"/>
      <c r="H56" s="110"/>
      <c r="I56" s="110"/>
    </row>
    <row r="57" spans="1:9" ht="15">
      <c r="A57" s="110"/>
      <c r="B57" s="110"/>
      <c r="C57" s="110"/>
      <c r="D57" s="110"/>
      <c r="E57" s="110"/>
      <c r="F57" s="110"/>
      <c r="G57" s="110"/>
      <c r="H57" s="110"/>
      <c r="I57" s="110"/>
    </row>
    <row r="58" spans="1:9" ht="15">
      <c r="A58" s="110"/>
      <c r="B58" s="110"/>
      <c r="C58" s="110"/>
      <c r="D58" s="110"/>
      <c r="E58" s="110"/>
      <c r="F58" s="110"/>
      <c r="G58" s="110"/>
      <c r="H58" s="110"/>
      <c r="I58" s="110"/>
    </row>
    <row r="59" spans="1:9" ht="15">
      <c r="A59" s="110"/>
      <c r="B59" s="110"/>
      <c r="C59" s="110"/>
      <c r="D59" s="110"/>
      <c r="E59" s="110"/>
      <c r="F59" s="110"/>
      <c r="G59" s="110"/>
      <c r="H59" s="110"/>
      <c r="I59" s="110"/>
    </row>
    <row r="60" spans="1:9" ht="15">
      <c r="A60" s="110"/>
      <c r="B60" s="110"/>
      <c r="C60" s="110"/>
      <c r="D60" s="110"/>
      <c r="E60" s="110"/>
      <c r="F60" s="110"/>
      <c r="G60" s="110"/>
      <c r="H60" s="110"/>
      <c r="I60" s="110"/>
    </row>
    <row r="61" spans="1:9" ht="15">
      <c r="A61" s="110"/>
      <c r="B61" s="110"/>
      <c r="C61" s="110"/>
      <c r="D61" s="110"/>
      <c r="E61" s="110"/>
      <c r="F61" s="110"/>
      <c r="G61" s="110"/>
      <c r="H61" s="110"/>
      <c r="I61" s="110"/>
    </row>
    <row r="62" spans="1:9" ht="15">
      <c r="A62" s="110"/>
      <c r="B62" s="110"/>
      <c r="C62" s="110"/>
      <c r="D62" s="110"/>
      <c r="E62" s="110"/>
      <c r="F62" s="110"/>
      <c r="G62" s="110"/>
      <c r="H62" s="110"/>
      <c r="I62" s="110"/>
    </row>
    <row r="63" spans="1:9" ht="15">
      <c r="A63" s="110"/>
      <c r="B63" s="110"/>
      <c r="C63" s="110"/>
      <c r="D63" s="110"/>
      <c r="E63" s="110"/>
      <c r="F63" s="110"/>
      <c r="G63" s="110"/>
      <c r="H63" s="110"/>
      <c r="I63" s="110"/>
    </row>
    <row r="64" spans="1:9" ht="15">
      <c r="A64" s="110"/>
      <c r="B64" s="110"/>
      <c r="C64" s="110"/>
      <c r="D64" s="110"/>
      <c r="E64" s="110"/>
      <c r="F64" s="110"/>
      <c r="G64" s="110"/>
      <c r="H64" s="110"/>
      <c r="I64" s="110"/>
    </row>
    <row r="65" spans="1:9" ht="15">
      <c r="A65" s="110"/>
      <c r="B65" s="110"/>
      <c r="C65" s="110"/>
      <c r="D65" s="110"/>
      <c r="E65" s="110"/>
      <c r="F65" s="110"/>
      <c r="G65" s="110"/>
      <c r="H65" s="110"/>
      <c r="I65" s="110"/>
    </row>
    <row r="66" spans="1:9" ht="15">
      <c r="A66" s="110"/>
      <c r="B66" s="110"/>
      <c r="C66" s="110"/>
      <c r="D66" s="110"/>
      <c r="E66" s="110"/>
      <c r="F66" s="110"/>
      <c r="G66" s="110"/>
      <c r="H66" s="110"/>
      <c r="I66" s="110"/>
    </row>
    <row r="67" spans="1:9" ht="15">
      <c r="A67" s="110"/>
      <c r="B67" s="110"/>
      <c r="C67" s="110"/>
      <c r="D67" s="110"/>
      <c r="E67" s="110"/>
      <c r="F67" s="110"/>
      <c r="G67" s="110"/>
      <c r="H67" s="110"/>
      <c r="I67" s="110"/>
    </row>
    <row r="68" spans="1:9" ht="15">
      <c r="A68" s="110"/>
      <c r="B68" s="110"/>
      <c r="C68" s="110"/>
      <c r="D68" s="110"/>
      <c r="E68" s="110"/>
      <c r="F68" s="110"/>
      <c r="G68" s="110"/>
      <c r="H68" s="110"/>
      <c r="I68" s="110"/>
    </row>
    <row r="69" spans="1:9" ht="15">
      <c r="A69" s="110"/>
      <c r="B69" s="110"/>
      <c r="C69" s="110"/>
      <c r="D69" s="110"/>
      <c r="E69" s="110"/>
      <c r="F69" s="110"/>
      <c r="G69" s="110"/>
      <c r="H69" s="110"/>
      <c r="I69" s="110"/>
    </row>
    <row r="70" spans="1:9" ht="15">
      <c r="A70" s="110"/>
      <c r="B70" s="110"/>
      <c r="C70" s="110"/>
      <c r="D70" s="110"/>
      <c r="E70" s="110"/>
      <c r="F70" s="110"/>
      <c r="G70" s="110"/>
      <c r="H70" s="110"/>
      <c r="I70" s="110"/>
    </row>
    <row r="71" spans="1:9" ht="15">
      <c r="A71" s="110"/>
      <c r="B71" s="110"/>
      <c r="C71" s="110"/>
      <c r="D71" s="110"/>
      <c r="E71" s="110"/>
      <c r="F71" s="110"/>
      <c r="G71" s="110"/>
      <c r="H71" s="110"/>
      <c r="I71" s="110"/>
    </row>
    <row r="72" spans="1:9" ht="15">
      <c r="A72" s="110"/>
      <c r="B72" s="110"/>
      <c r="C72" s="110"/>
      <c r="D72" s="110"/>
      <c r="E72" s="110"/>
      <c r="F72" s="110"/>
      <c r="G72" s="110"/>
      <c r="H72" s="110"/>
      <c r="I72" s="110"/>
    </row>
    <row r="73" spans="1:9" ht="15">
      <c r="A73" s="110"/>
      <c r="B73" s="110"/>
      <c r="C73" s="110"/>
      <c r="D73" s="110"/>
      <c r="E73" s="110"/>
      <c r="F73" s="110"/>
      <c r="G73" s="110"/>
      <c r="H73" s="110"/>
      <c r="I73" s="110"/>
    </row>
    <row r="74" spans="1:9" ht="15">
      <c r="A74" s="110"/>
      <c r="B74" s="110"/>
      <c r="C74" s="110"/>
      <c r="D74" s="110"/>
      <c r="E74" s="110"/>
      <c r="F74" s="110"/>
      <c r="G74" s="110"/>
      <c r="H74" s="110"/>
      <c r="I74" s="110"/>
    </row>
    <row r="75" spans="1:9" ht="15">
      <c r="A75" s="110"/>
      <c r="B75" s="110"/>
      <c r="C75" s="110"/>
      <c r="D75" s="110"/>
      <c r="E75" s="110"/>
      <c r="F75" s="110"/>
      <c r="G75" s="110"/>
      <c r="H75" s="110"/>
      <c r="I75" s="110"/>
    </row>
  </sheetData>
  <mergeCells count="3">
    <mergeCell ref="F10:H10"/>
    <mergeCell ref="B10:D10"/>
    <mergeCell ref="A51:H52"/>
  </mergeCells>
  <printOptions/>
  <pageMargins left="0.7" right="0.39" top="0.5" bottom="0.25" header="0.2" footer="0.2"/>
  <pageSetup fitToHeight="1" fitToWidth="1" horizontalDpi="600" verticalDpi="600" orientation="portrait" paperSize="9" scale="78"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2004-09-27T08:07:03Z</cp:lastPrinted>
  <dcterms:created xsi:type="dcterms:W3CDTF">2003-10-30T07:33:29Z</dcterms:created>
  <dcterms:modified xsi:type="dcterms:W3CDTF">2004-09-27T09:10:13Z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-145835281</vt:i4>
  </property>
  <property fmtid="{D5CDD505-2E9C-101B-9397-08002B2CF9AE}" pid="3" name="_EmailSubject">
    <vt:lpwstr>4th Quarterly Financial Reports</vt:lpwstr>
  </property>
  <property fmtid="{D5CDD505-2E9C-101B-9397-08002B2CF9AE}" pid="4" name="_AuthorEmail">
    <vt:lpwstr>shkoh@pohkongjewel.com</vt:lpwstr>
  </property>
  <property fmtid="{D5CDD505-2E9C-101B-9397-08002B2CF9AE}" pid="5" name="_AuthorEmailDisplayName">
    <vt:lpwstr>KOH</vt:lpwstr>
  </property>
  <property fmtid="{D5CDD505-2E9C-101B-9397-08002B2CF9AE}" pid="6" name="_PreviousAdHocReviewCycleID">
    <vt:i4>-329408850</vt:i4>
  </property>
  <property fmtid="{D5CDD505-2E9C-101B-9397-08002B2CF9AE}" pid="7" name="_ReviewingToolsShownOnce">
    <vt:lpwstr/>
  </property>
</Properties>
</file>